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mysite.wellpoint.com/personal/koenirn_ad_wellpoint_com/Documents/Desktop/"/>
    </mc:Choice>
  </mc:AlternateContent>
  <xr:revisionPtr revIDLastSave="222" documentId="8_{07FF2416-17B8-44C9-B2E2-39CC79901ADC}" xr6:coauthVersionLast="47" xr6:coauthVersionMax="47" xr10:uidLastSave="{9449F515-EFB9-4BA6-9930-8075DC491838}"/>
  <bookViews>
    <workbookView xWindow="-120" yWindow="-120" windowWidth="29040" windowHeight="15840" xr2:uid="{644123F4-B2BF-4DE5-9049-3D2A4B614B39}"/>
  </bookViews>
  <sheets>
    <sheet name="Gross and Net rebate" sheetId="1" r:id="rId1"/>
    <sheet name="MLR Calc by EE"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3" i="4" l="1"/>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B10" i="4" s="1"/>
  <c r="B11" i="4" s="1"/>
  <c r="C15" i="4"/>
  <c r="C14" i="4"/>
  <c r="B9" i="4"/>
  <c r="B8" i="4"/>
  <c r="E23" i="1" l="1"/>
  <c r="H51" i="1"/>
  <c r="F51" i="1" s="1"/>
  <c r="H42" i="1"/>
  <c r="F42" i="1" s="1"/>
  <c r="H45" i="1"/>
  <c r="F45" i="1" s="1"/>
  <c r="H44" i="1"/>
  <c r="F44" i="1" s="1"/>
  <c r="H47" i="1"/>
  <c r="F47" i="1" s="1"/>
  <c r="H41" i="1"/>
  <c r="F41" i="1" s="1"/>
  <c r="H49" i="1"/>
  <c r="F49" i="1" s="1"/>
  <c r="H48" i="1"/>
  <c r="F48" i="1" s="1"/>
  <c r="H40" i="1"/>
  <c r="F40" i="1" s="1"/>
  <c r="H46" i="1"/>
  <c r="F46" i="1" s="1"/>
  <c r="H43" i="1"/>
  <c r="F43" i="1" s="1"/>
  <c r="H37" i="1"/>
  <c r="F37" i="1" s="1"/>
  <c r="H38" i="1"/>
  <c r="F38" i="1" s="1"/>
  <c r="H28" i="1"/>
  <c r="F28" i="1" s="1"/>
  <c r="H32" i="1"/>
  <c r="F32" i="1" s="1"/>
  <c r="H31" i="1"/>
  <c r="F31" i="1" s="1"/>
  <c r="H25" i="1"/>
  <c r="F25" i="1" s="1"/>
  <c r="H33" i="1"/>
  <c r="F33" i="1" s="1"/>
  <c r="H27" i="1"/>
  <c r="F27" i="1" s="1"/>
  <c r="H35" i="1"/>
  <c r="F35" i="1" s="1"/>
  <c r="H34" i="1"/>
  <c r="F34" i="1" s="1"/>
  <c r="H24" i="1"/>
  <c r="F24" i="1" s="1"/>
  <c r="H26" i="1"/>
  <c r="F26" i="1" s="1"/>
  <c r="H30" i="1"/>
  <c r="F30" i="1" s="1"/>
  <c r="H29" i="1"/>
  <c r="F29" i="1" s="1"/>
  <c r="H23" i="1"/>
  <c r="F23" i="1" s="1"/>
  <c r="D51" i="1"/>
  <c r="D42" i="1"/>
  <c r="D45" i="1"/>
  <c r="D44" i="1"/>
  <c r="D47" i="1"/>
  <c r="D41" i="1"/>
  <c r="D49" i="1"/>
  <c r="D48" i="1"/>
  <c r="D40" i="1"/>
  <c r="D46" i="1"/>
  <c r="D43" i="1"/>
  <c r="D37" i="1"/>
  <c r="D38" i="1"/>
  <c r="D28" i="1"/>
  <c r="D32" i="1"/>
  <c r="D31" i="1"/>
  <c r="D25" i="1"/>
  <c r="D33" i="1"/>
  <c r="D27" i="1"/>
  <c r="D35" i="1"/>
  <c r="D34" i="1"/>
  <c r="D24" i="1"/>
  <c r="D26" i="1"/>
  <c r="D30" i="1"/>
  <c r="D29" i="1"/>
  <c r="D23" i="1"/>
  <c r="E30" i="1" l="1"/>
  <c r="E24" i="1"/>
  <c r="E35" i="1"/>
  <c r="E33" i="1"/>
  <c r="E31" i="1"/>
  <c r="E28" i="1"/>
  <c r="E37" i="1"/>
  <c r="E46" i="1"/>
  <c r="E48" i="1"/>
  <c r="E41" i="1"/>
  <c r="E44" i="1"/>
  <c r="E42" i="1"/>
  <c r="E29" i="1"/>
  <c r="E34" i="1"/>
  <c r="E25" i="1"/>
  <c r="E38" i="1"/>
  <c r="E40" i="1"/>
  <c r="E49" i="1"/>
  <c r="E47" i="1"/>
  <c r="E45" i="1"/>
  <c r="E51" i="1"/>
  <c r="E26" i="1"/>
  <c r="E27" i="1"/>
  <c r="E32" i="1"/>
  <c r="E43" i="1"/>
</calcChain>
</file>

<file path=xl/sharedStrings.xml><?xml version="1.0" encoding="utf-8"?>
<sst xmlns="http://schemas.openxmlformats.org/spreadsheetml/2006/main" count="217" uniqueCount="202">
  <si>
    <t>DIFFERENCE BETWEEN NOTICE AND REBATE CALCULATION PERCENTAGES</t>
  </si>
  <si>
    <t>Introduction</t>
  </si>
  <si>
    <t xml:space="preserve">Steps to Calculate </t>
  </si>
  <si>
    <t>Enter Annual Premium Here                            &gt;&gt;&gt;&gt;&gt;&gt;&gt;&gt;&gt;</t>
  </si>
  <si>
    <t>State</t>
  </si>
  <si>
    <t>Line of Business</t>
  </si>
  <si>
    <t xml:space="preserve">Reported Percentage </t>
  </si>
  <si>
    <t>Customer Calculated Value</t>
  </si>
  <si>
    <t>CA</t>
  </si>
  <si>
    <t>MO</t>
  </si>
  <si>
    <t>GA</t>
  </si>
  <si>
    <t>CO</t>
  </si>
  <si>
    <t>VA</t>
  </si>
  <si>
    <t>KY</t>
  </si>
  <si>
    <t>OH</t>
  </si>
  <si>
    <t>CT</t>
  </si>
  <si>
    <t>NH</t>
  </si>
  <si>
    <t>ME</t>
  </si>
  <si>
    <t>NY</t>
  </si>
  <si>
    <t>Actual Check Amount</t>
  </si>
  <si>
    <t>Approximate Difference due to tax adjustment</t>
  </si>
  <si>
    <t xml:space="preserve">Internal percentage used after taxes </t>
  </si>
  <si>
    <t>Percent deducted for taxes</t>
  </si>
  <si>
    <t>ELEVANCE HEALTH FINAL 2021 MLR YEAR ACA REBATES</t>
  </si>
  <si>
    <t xml:space="preserve">The notice letters required by the Federal Government (HHS) specify that we disclose a simple calculation of the annual premium multiplied by the rebate % found on the final MLR filing.  The actual calculation, which is also mandated by HHS, is more complex than that.  The below chart is to help groups and members understand the difference.  The MLR Rebate checks are calcuated accurately.  However, the groups or individuals are multiplying their gross premiums by the MLR rebate % on the Notice, but the actual rebate dollars allocated to all payees are reduced by applicable taxes, licenses and fees. </t>
  </si>
  <si>
    <t xml:space="preserve">To calculate the difference between how a member is likely to recalculate their rebate vs. the actual rebate they received, enter the Group's annual gross premium amount in the box "Enter Annual Premium" below.  Based on what Elevance Health Plan that group or individual through which they have insurance coverage, the table will illustrate the difference between what the customer likely calculated (Column D) vs. the actual rebate check amount (Column E), and that the taxes, licenses and fees of the insurance plan was the difference (Column F).  The members/groups are not able to determine this for themselves, since they don't have access to Elevance Health's legal entity insurer MLR filings and taxes, licenses and fees are NOT reported in the Notice letter that the customer received.  </t>
  </si>
  <si>
    <t xml:space="preserve">1. Enter total annual premium in the yellow highlighted box below </t>
  </si>
  <si>
    <t>2. Locate the state line of business and legal entity to which the customer is covered by their policy.</t>
  </si>
  <si>
    <t>3. Column D will most likely = the customer's recalculation of their rebate check</t>
  </si>
  <si>
    <t>4.  Column E = their actual rebate check</t>
  </si>
  <si>
    <t>5. Column F = Column D - Column E, which = the Insurer's allowable taxes, licenses and fees reducing the premium rebate base.</t>
  </si>
  <si>
    <t>Small Group - Georgia HMO/PPO (G0386)</t>
  </si>
  <si>
    <t>Small Group - HealthKeepers HMO (G1608)</t>
  </si>
  <si>
    <t>Small Group - Ohio HMO/PPO (G1728)</t>
  </si>
  <si>
    <t>Small Group - Connecticut HMO/PPO (G1800)</t>
  </si>
  <si>
    <t>Small Group - New Hampshire PPO (G1820)</t>
  </si>
  <si>
    <t>Small Group - New Hampshire HMO (G1822)</t>
  </si>
  <si>
    <t>Small Group - Maine HMO/PPO (G1850)</t>
  </si>
  <si>
    <t>Small Group - Missouri HMO (G0261)</t>
  </si>
  <si>
    <t>Small Group - Missouri PPO (G0262)</t>
  </si>
  <si>
    <t>Large Group - New Hampshire HMO (G1822)</t>
  </si>
  <si>
    <t>Large Group - HealthKeepers HMO (G1608)</t>
  </si>
  <si>
    <t>Individual PPO - Missouri PPO (G0262)</t>
  </si>
  <si>
    <t>Small Group - Anthem Blue Cross DMHC HMO/PPO (G0200)</t>
  </si>
  <si>
    <t>Individual PPO - Colorado HMO (G1522)</t>
  </si>
  <si>
    <t>Individual PPO - Virginia PPO (G1605)</t>
  </si>
  <si>
    <t>Small Group - Colorado PPO (G1525)</t>
  </si>
  <si>
    <t>Small Group - Virginia PPO (G1605)</t>
  </si>
  <si>
    <t>Small Group - Kentucky HMO/PPO (G1700)</t>
  </si>
  <si>
    <t>Individual PPO - HealthKeepers HMO (G1608)</t>
  </si>
  <si>
    <t>Individual PPO - Kentucky HMO/PPO (G1700)</t>
  </si>
  <si>
    <t>Individual PPO - Ohio HMO/PPO (G1728)</t>
  </si>
  <si>
    <t>Individual PPO - New Hampshire PPO (G1820)</t>
  </si>
  <si>
    <t>Individual PPO - New Hampshire HMO (G1822)</t>
  </si>
  <si>
    <t>Individual PPO - Maine HMO/PPO (G1850)</t>
  </si>
  <si>
    <t>Student Health - SNHU students (G1820)</t>
  </si>
  <si>
    <t>Note 1</t>
  </si>
  <si>
    <t>Note 2</t>
  </si>
  <si>
    <t>Note 4</t>
  </si>
  <si>
    <t>Note 3</t>
  </si>
  <si>
    <t>Note 6</t>
  </si>
  <si>
    <t>Note 7</t>
  </si>
  <si>
    <t>Note 5</t>
  </si>
  <si>
    <t>Note 8</t>
  </si>
  <si>
    <t>Note 9</t>
  </si>
  <si>
    <t>Note 10</t>
  </si>
  <si>
    <t>Note 11</t>
  </si>
  <si>
    <t>Note 12</t>
  </si>
  <si>
    <t>Note 13</t>
  </si>
  <si>
    <t>Note 14</t>
  </si>
  <si>
    <r>
      <rPr>
        <b/>
        <sz val="11"/>
        <color rgb="FFFF0000"/>
        <rFont val="Arial"/>
        <family val="2"/>
      </rPr>
      <t xml:space="preserve">Note 16: </t>
    </r>
    <r>
      <rPr>
        <sz val="11"/>
        <color theme="1"/>
        <rFont val="Arial"/>
        <family val="2"/>
      </rPr>
      <t xml:space="preserve">
OH PPO (G1728) Individual has de minimis applied. Premiums of less than $2,318.62 resulted in a rebate of under $5.00, resulting in no payment to the enrollee. Each enrollee with a non-de minimis rebate amount (&gt;= $5.00) received an additional 67 cents ( $0.667477 unrounded).</t>
    </r>
  </si>
  <si>
    <t>Note 15</t>
  </si>
  <si>
    <t>Note 16</t>
  </si>
  <si>
    <t>Note 17</t>
  </si>
  <si>
    <r>
      <rPr>
        <b/>
        <sz val="11"/>
        <color rgb="FFFF0000"/>
        <rFont val="Arial"/>
        <family val="2"/>
      </rPr>
      <t>Note 1:</t>
    </r>
    <r>
      <rPr>
        <sz val="11"/>
        <color theme="1"/>
        <rFont val="Arial"/>
        <family val="2"/>
      </rPr>
      <t xml:space="preserve">
CA Anthem Blue Cross Small Group DMHC HMO/PPO (G0200) has de minimis applied at the Group ID level. Premiums at the Group ID level of less than $739.48 resulted in a rebate of under $20.00, resulting in no payment to the enrolled group.  Each Group ID with &gt; de minimis rebate amounts (&gt;= $20.00) received an additional 11 cents ( $0.106336 unrounded) to each subgroup.</t>
    </r>
  </si>
  <si>
    <r>
      <rPr>
        <b/>
        <sz val="11"/>
        <color rgb="FFFF0000"/>
        <rFont val="Arial"/>
        <family val="2"/>
      </rPr>
      <t>Note 2:</t>
    </r>
    <r>
      <rPr>
        <sz val="11"/>
        <color theme="1"/>
        <rFont val="Arial"/>
        <family val="2"/>
      </rPr>
      <t xml:space="preserve">
CO Small Group PPO (G1525) has de minimis applied at the Group ID level. Premiums at the Group ID level of less than $775.57 resulted in a rebate of under $20.00, resulting in no payment to the enrolled group. Each Group ID having non-de minimis rebate amounts (&gt;= $20.00) received an additional 7 cents ( $0.069672 unrounded) to each subgroup.</t>
    </r>
  </si>
  <si>
    <r>
      <rPr>
        <b/>
        <sz val="11"/>
        <color rgb="FFFF0000"/>
        <rFont val="Arial"/>
        <family val="2"/>
      </rPr>
      <t xml:space="preserve">Note 3: </t>
    </r>
    <r>
      <rPr>
        <sz val="11"/>
        <color theme="1"/>
        <rFont val="Arial"/>
        <family val="2"/>
      </rPr>
      <t xml:space="preserve"> 
CT Small Group HMO/PPO (G1800) has de minimis applied at the Group ID level. Premiums at the Group ID level of less than $16,159.03 resulted in a rebate of under $20.00, resulting in no payment to the enrolled group. Each Group ID having non-de minimis rebate amounts (&gt;= $20.00) received an additional $4.53 ($4.5257 unrounded) for each subgroup.</t>
    </r>
  </si>
  <si>
    <r>
      <rPr>
        <b/>
        <sz val="11"/>
        <color rgb="FFFF0000"/>
        <rFont val="Arial"/>
        <family val="2"/>
      </rPr>
      <t xml:space="preserve">Note 4: </t>
    </r>
    <r>
      <rPr>
        <sz val="11"/>
        <color theme="1"/>
        <rFont val="Arial"/>
        <family val="2"/>
      </rPr>
      <t xml:space="preserve"> 
KY Small Group HMO/PPO (G1700) has de minimis applied at the Group ID level. Premiums at the Group ID level of less than $623.11 resulted in a rebate of under $20.00, resulting in no payment to the enrolled group. Each Group ID having non-de minimis rebate amounts (&gt;= $20.00) received an additional 24 cents ( $0.024096 unrounded) for each subgroup.</t>
    </r>
  </si>
  <si>
    <r>
      <rPr>
        <b/>
        <sz val="11"/>
        <color rgb="FFFF0000"/>
        <rFont val="Arial"/>
        <family val="2"/>
      </rPr>
      <t>Note 5:</t>
    </r>
    <r>
      <rPr>
        <sz val="11"/>
        <color theme="1"/>
        <rFont val="Arial"/>
        <family val="2"/>
      </rPr>
      <t xml:space="preserve">
ME Small Group HMO/PPO (G1850) has de minimis applied at the Group ID level. Premiums at the Group ID level of less than $43.89 resulted in a rebate of under $20.00, resulting in no payment to the enrolled group. Each Group ID having non-de minimis rebate amounts (&gt;= $20.00) received an additional 3 cents ( $0.027881 unrounded) for each subgroup.</t>
    </r>
  </si>
  <si>
    <r>
      <rPr>
        <b/>
        <sz val="11"/>
        <color rgb="FFFF0000"/>
        <rFont val="Arial"/>
        <family val="2"/>
      </rPr>
      <t>Note 6:</t>
    </r>
    <r>
      <rPr>
        <sz val="11"/>
        <color theme="1"/>
        <rFont val="Arial"/>
        <family val="2"/>
      </rPr>
      <t xml:space="preserve">
NH Small Group HMO (G1822) has de minimis applied at the Group ID level. Premiums at the Group ID level of less than $2,578.76 resulted in a rebate of under $20.00, resulting in no payment to the enrolled group. Each Group ID having non-de minimis rebate amounts (&gt;= $20.00) received an additional 29 cents ( $0.294064 unrounded) for each subgroup.</t>
    </r>
  </si>
  <si>
    <r>
      <rPr>
        <b/>
        <sz val="11"/>
        <color rgb="FFFF0000"/>
        <rFont val="Arial"/>
        <family val="2"/>
      </rPr>
      <t xml:space="preserve">Note 7: </t>
    </r>
    <r>
      <rPr>
        <sz val="11"/>
        <color theme="1"/>
        <rFont val="Arial"/>
        <family val="2"/>
      </rPr>
      <t xml:space="preserve">
OH Small Group HMO/PPO (G1728) has de minimis applied at the Group ID level. Premiums at the Group ID level of less than $2059.52 resulted in a rebate of under $20.00, resulting in no payment to the enrolled group. Each Group ID having non-de minimis rebate amounts (&gt;= $20.00) received an additional 9 cents ( $0.091750 unrounded) for each subgroup.</t>
    </r>
  </si>
  <si>
    <r>
      <rPr>
        <b/>
        <sz val="11"/>
        <color rgb="FFFF0000"/>
        <rFont val="Arial"/>
        <family val="2"/>
      </rPr>
      <t>Note 8:</t>
    </r>
    <r>
      <rPr>
        <sz val="11"/>
        <color theme="1"/>
        <rFont val="Arial"/>
        <family val="2"/>
      </rPr>
      <t xml:space="preserve">
VA Small Group HealthKeepers HMO (G1608) has de minimis applied at the Group ID level. Premiums at the Group ID level of less than $1473.21 resulted in a rebate of under $20.00, resulting in no payment to the enrolled group. Each Group ID having non-de minimis rebate amounts (&gt;= $20.00) received an additional 19 cents ( $0.188014 unrounded) for each subgroup.</t>
    </r>
  </si>
  <si>
    <r>
      <rPr>
        <b/>
        <sz val="11"/>
        <color rgb="FFFF0000"/>
        <rFont val="Arial"/>
        <family val="2"/>
      </rPr>
      <t xml:space="preserve">Note 9: </t>
    </r>
    <r>
      <rPr>
        <sz val="11"/>
        <color theme="1"/>
        <rFont val="Arial"/>
        <family val="2"/>
      </rPr>
      <t xml:space="preserve"> 
CO Individual HMO (G1522) has de minimis applied. Premiums of less than $204.96 resulted in a rebate of under $5.00, resulting in no payment to the enrollee. Each enrollee with a non-de minimis rebate amount (&gt;= $5.00) received an additional 2 cent ($0.017272 unrounded).</t>
    </r>
  </si>
  <si>
    <r>
      <rPr>
        <b/>
        <sz val="11"/>
        <color rgb="FFFF0000"/>
        <rFont val="Arial"/>
        <family val="2"/>
      </rPr>
      <t>Note 10:</t>
    </r>
    <r>
      <rPr>
        <sz val="11"/>
        <color theme="1"/>
        <rFont val="Arial"/>
        <family val="2"/>
      </rPr>
      <t xml:space="preserve"> 
KY Individual HMO/PPO (G1700) has de minimis applied. Premiums of less than $537.67 resulted in a rebate of under $5.00, resulting in no payment to the enrollee. Each enrollee with a non-de minimis rebate amount (&gt;= $5.00) received an additional 10 cents ( $0.100079 unrounded).</t>
    </r>
  </si>
  <si>
    <r>
      <rPr>
        <b/>
        <sz val="11"/>
        <color rgb="FFFF0000"/>
        <rFont val="Arial"/>
        <family val="2"/>
      </rPr>
      <t>Note 11:</t>
    </r>
    <r>
      <rPr>
        <sz val="11"/>
        <color theme="1"/>
        <rFont val="Arial"/>
        <family val="2"/>
      </rPr>
      <t xml:space="preserve">  
ME Individual HMO/PPO (G1850) has de minimis applied. Premiums of less than $97.45 resulted in a rebate of under $5.00, resulting in no payment to the enrollee. Each enrollee with a non-de minimis rebate amount (&gt;= $5.00) received an additional 1 cent ( $0.014823 unrounded).</t>
    </r>
  </si>
  <si>
    <r>
      <rPr>
        <b/>
        <sz val="11"/>
        <color rgb="FFFF0000"/>
        <rFont val="Arial"/>
        <family val="2"/>
      </rPr>
      <t xml:space="preserve">Note 12: </t>
    </r>
    <r>
      <rPr>
        <sz val="11"/>
        <color theme="1"/>
        <rFont val="Arial"/>
        <family val="2"/>
      </rPr>
      <t xml:space="preserve"> 
MO Individual PPO (G0262) has de minimis applied. Premiums of less than $264.87 resulted in a rebate of under $5.00, resulting in no payment to the enrollee. Each enrollee with a non-de minimis rebate amount (&gt;= $5.00) received an additional 2 cents ( $0.024203 unrounded).</t>
    </r>
  </si>
  <si>
    <r>
      <rPr>
        <b/>
        <sz val="11"/>
        <color rgb="FFFF0000"/>
        <rFont val="Arial"/>
        <family val="2"/>
      </rPr>
      <t>Note 13:</t>
    </r>
    <r>
      <rPr>
        <sz val="11"/>
        <color theme="1"/>
        <rFont val="Arial"/>
        <family val="2"/>
      </rPr>
      <t xml:space="preserve">  
NH Individual PPO (G1820) has de minimis applied. Premiums of less than $410.08 resulted in a rebate of under $5.00, resulting in no payment to the enrollee. Each enrollee with a non-de minimis rebate amount (&gt;= $5.00) received an additional 1 cent ( $0.01253 unrounded).</t>
    </r>
  </si>
  <si>
    <r>
      <rPr>
        <b/>
        <sz val="11"/>
        <color rgb="FFFF0000"/>
        <rFont val="Arial"/>
        <family val="2"/>
      </rPr>
      <t xml:space="preserve">Note 14: </t>
    </r>
    <r>
      <rPr>
        <sz val="11"/>
        <color theme="1"/>
        <rFont val="Arial"/>
        <family val="2"/>
      </rPr>
      <t xml:space="preserve"> 
NH Individual HMO (G1822) has de minimis applied. Premiums of less than $85.11 resulted in a rebate of under $5.00, resulting in no payment to the enrollee. Each enrollee with a non-de minimis rebate amount (&gt;= $5.00) received an additional 1 cent ( $0.010967 unrounded).</t>
    </r>
  </si>
  <si>
    <t>Individual PPO - New York HealthPlus HP HMO (G0606)</t>
  </si>
  <si>
    <r>
      <rPr>
        <b/>
        <sz val="11"/>
        <color rgb="FFFF0000"/>
        <rFont val="Arial"/>
        <family val="2"/>
      </rPr>
      <t>Note 15</t>
    </r>
    <r>
      <rPr>
        <sz val="11"/>
        <color theme="1"/>
        <rFont val="Arial"/>
        <family val="2"/>
      </rPr>
      <t>: 
NY Individual HMO (G0606 HealthPlus HP) has de minimis applied. Premiums of less than $610.60 resulted in a rebate of under $5.00, resulting in no payment to the enrollee. Each enrollee with a non-de minimis rebate amount (&gt;= $5.00) received an additional 6 cents ( $0.064055 unrounded).</t>
    </r>
  </si>
  <si>
    <r>
      <rPr>
        <b/>
        <sz val="11"/>
        <color rgb="FFFF0000"/>
        <rFont val="Arial"/>
        <family val="2"/>
      </rPr>
      <t>Note 17</t>
    </r>
    <r>
      <rPr>
        <sz val="11"/>
        <color theme="1"/>
        <rFont val="Arial"/>
        <family val="2"/>
      </rPr>
      <t>: 
VA Individual HealthKeepers HMO (G1608) has de minimis applied. Premiums of less than $94.28 resulted in a rebate of under $5.00, resulting in no payment to the enrollee. Each enrollee with a non-de minimis rebate amount (&gt;= $5.00) received an additional 1 cents ( $0.009404 unrounded).</t>
    </r>
  </si>
  <si>
    <t>Medical Loss Ratio Rebate Check Calculator</t>
  </si>
  <si>
    <t>Input values in blue fields</t>
  </si>
  <si>
    <t>Total Company Premium Cost</t>
  </si>
  <si>
    <t>Total Rebate Check Amount</t>
  </si>
  <si>
    <t>Rebate Percentage</t>
  </si>
  <si>
    <t>Total Employee Premium Paid</t>
  </si>
  <si>
    <t>Employee Rebate</t>
  </si>
  <si>
    <t>Employer Rebate</t>
  </si>
  <si>
    <t>Employee</t>
  </si>
  <si>
    <t>Employee Portion of Premium Paid</t>
  </si>
  <si>
    <t>Employee Rebate Check Amount</t>
  </si>
  <si>
    <t>Employee 1</t>
  </si>
  <si>
    <t>Employee 2</t>
  </si>
  <si>
    <t>Employee 3</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</si>
  <si>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</si>
  <si>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</si>
  <si>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</si>
  <si>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</si>
  <si>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</si>
  <si>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</si>
  <si>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</si>
  <si>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</si>
  <si>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</si>
  <si>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</si>
  <si>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</si>
  <si>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</si>
  <si>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</si>
  <si>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</si>
  <si>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</si>
  <si>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</si>
  <si>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</si>
  <si>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</si>
  <si>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Employee 22</t>
  </si>
  <si>
    <t>Employee 23</t>
  </si>
  <si>
    <t>Employee 24</t>
  </si>
  <si>
    <t>Employee 25</t>
  </si>
  <si>
    <t>Employee 26</t>
  </si>
  <si>
    <t>Employee 27</t>
  </si>
  <si>
    <t>Employee 28</t>
  </si>
  <si>
    <t>Employee 29</t>
  </si>
  <si>
    <t>Employee 30</t>
  </si>
  <si>
    <t>Employee 31</t>
  </si>
  <si>
    <t>Employee 32</t>
  </si>
  <si>
    <t>Employee 33</t>
  </si>
  <si>
    <t>Employee 34</t>
  </si>
  <si>
    <t>Employee 35</t>
  </si>
  <si>
    <t>Employee 36</t>
  </si>
  <si>
    <t>Employee 37</t>
  </si>
  <si>
    <t>Employee 38</t>
  </si>
  <si>
    <t>Employee 39</t>
  </si>
  <si>
    <t>Employee 40</t>
  </si>
  <si>
    <t>Employee 41</t>
  </si>
  <si>
    <t>Employee 42</t>
  </si>
  <si>
    <t>Employee 43</t>
  </si>
  <si>
    <t>Employee 44</t>
  </si>
  <si>
    <t>Employee 45</t>
  </si>
  <si>
    <t>Employee 46</t>
  </si>
  <si>
    <t>Employee 47</t>
  </si>
  <si>
    <t>Employee 48</t>
  </si>
  <si>
    <t>Employee 49</t>
  </si>
  <si>
    <t>Employee 50</t>
  </si>
  <si>
    <t>Employee 51</t>
  </si>
  <si>
    <t>Employee 52</t>
  </si>
  <si>
    <t>Employee 53</t>
  </si>
  <si>
    <t>Employee 54</t>
  </si>
  <si>
    <t>Employee 55</t>
  </si>
  <si>
    <t>Employee 56</t>
  </si>
  <si>
    <t>Employee 57</t>
  </si>
  <si>
    <t>Employee 58</t>
  </si>
  <si>
    <t>Employee 59</t>
  </si>
  <si>
    <t>Employee 60</t>
  </si>
  <si>
    <t>Employee 61</t>
  </si>
  <si>
    <t>Employee 62</t>
  </si>
  <si>
    <t>Employee 63</t>
  </si>
  <si>
    <t>Employee 64</t>
  </si>
  <si>
    <t>Employee 65</t>
  </si>
  <si>
    <t>Employee 66</t>
  </si>
  <si>
    <t>Employee 67</t>
  </si>
  <si>
    <t>Employee 68</t>
  </si>
  <si>
    <t>Employee 69</t>
  </si>
  <si>
    <t>Employee 70</t>
  </si>
  <si>
    <t>Employee 71</t>
  </si>
  <si>
    <t>Employee 72</t>
  </si>
  <si>
    <t>Employee 73</t>
  </si>
  <si>
    <t>Employee 74</t>
  </si>
  <si>
    <t>Employee 75</t>
  </si>
  <si>
    <t>Employee 76</t>
  </si>
  <si>
    <t>Employee 77</t>
  </si>
  <si>
    <t>Employee 78</t>
  </si>
  <si>
    <t>Employee 79</t>
  </si>
  <si>
    <t>Employee 80</t>
  </si>
  <si>
    <t>Employee 81</t>
  </si>
  <si>
    <t>Employee 82</t>
  </si>
  <si>
    <t>Employee 83</t>
  </si>
  <si>
    <t>Employee 84</t>
  </si>
  <si>
    <t>Employee 85</t>
  </si>
  <si>
    <t>Employee 86</t>
  </si>
  <si>
    <t>Employee 87</t>
  </si>
  <si>
    <t>Employee 88</t>
  </si>
  <si>
    <t>Employee 89</t>
  </si>
  <si>
    <t>Employee 90</t>
  </si>
  <si>
    <t>Employee 91</t>
  </si>
  <si>
    <t>Employee 92</t>
  </si>
  <si>
    <t>Employee 93</t>
  </si>
  <si>
    <t>Employee 94</t>
  </si>
  <si>
    <t>Employee 95</t>
  </si>
  <si>
    <t>Employee 96</t>
  </si>
  <si>
    <t>Employee 97</t>
  </si>
  <si>
    <t>Employee 98</t>
  </si>
  <si>
    <t>Employee 99</t>
  </si>
  <si>
    <t>Employee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</si>
</sst>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quot;$&quot;#,##0.00"/>
  </numFmts>
  <fonts count="12"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1"/>
      <color theme="0"/>
      <name val="Arial"/>
      <family val="2"/>
    </font>
    <font>
      <sz val="11"/>
      <color theme="1"/>
      <name val="Calibri"/>
      <family val="2"/>
    </font>
    <font>
      <sz val="11"/>
      <color rgb="FFFF0000"/>
      <name val="Calibri"/>
      <family val="2"/>
      <scheme val="minor"/>
    </font>
    <font>
      <b/>
      <sz val="11"/>
      <color theme="1"/>
      <name val="Calibri"/>
      <family val="2"/>
      <scheme val="minor"/>
    </font>
    <font>
      <b/>
      <sz val="11"/>
      <color rgb="FFFF0000"/>
      <name val="Arial"/>
      <family val="2"/>
    </font>
    <font>
      <i/>
      <sz val="8"/>
      <color theme="1"/>
      <name val="Calibri"/>
      <family val="2"/>
      <scheme val="minor"/>
    </font>
    <font>
      <sz val="11"/>
      <name val="Calibri"/>
      <family val="2"/>
      <scheme val="minor"/>
    </font>
    <font>
      <b/>
      <sz val="1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theme="0"/>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8">
    <xf numFmtId="0" fontId="0" fillId="0" borderId="0" xfId="0"/>
    <xf numFmtId="0" fontId="3" fillId="0" borderId="0" xfId="0" applyFont="1"/>
    <xf numFmtId="0" fontId="2" fillId="0" borderId="0" xfId="0" applyFont="1" applyAlignment="1">
      <alignment horizontal="center"/>
    </xf>
    <xf numFmtId="0" fontId="2" fillId="0" borderId="0" xfId="0" applyFont="1" applyAlignment="1">
      <alignment horizontal="left" wrapText="1"/>
    </xf>
    <xf numFmtId="0" fontId="2" fillId="6" borderId="3" xfId="0" applyFont="1" applyFill="1" applyBorder="1" applyAlignment="1">
      <alignment wrapText="1"/>
    </xf>
    <xf numFmtId="0" fontId="2" fillId="6" borderId="4" xfId="0" applyFont="1" applyFill="1" applyBorder="1" applyAlignment="1">
      <alignment wrapText="1"/>
    </xf>
    <xf numFmtId="0" fontId="2" fillId="0" borderId="5" xfId="0" applyFont="1" applyBorder="1"/>
    <xf numFmtId="0" fontId="3" fillId="0" borderId="5" xfId="0" applyFont="1" applyBorder="1"/>
    <xf numFmtId="164" fontId="3" fillId="0" borderId="5" xfId="3" applyNumberFormat="1" applyFont="1" applyFill="1" applyBorder="1"/>
    <xf numFmtId="165" fontId="3" fillId="0" borderId="5" xfId="2" applyNumberFormat="1" applyFont="1" applyFill="1" applyBorder="1"/>
    <xf numFmtId="0" fontId="5" fillId="0" borderId="0" xfId="0" applyFont="1"/>
    <xf numFmtId="164" fontId="5" fillId="0" borderId="0" xfId="3" applyNumberFormat="1" applyFont="1"/>
    <xf numFmtId="0" fontId="2" fillId="3" borderId="4" xfId="0" applyFont="1" applyFill="1" applyBorder="1" applyAlignment="1">
      <alignment wrapText="1"/>
    </xf>
    <xf numFmtId="0" fontId="2" fillId="6" borderId="6" xfId="0" applyFont="1" applyFill="1" applyBorder="1" applyAlignment="1">
      <alignment wrapText="1"/>
    </xf>
    <xf numFmtId="0" fontId="2" fillId="0" borderId="3" xfId="0" applyFont="1" applyBorder="1" applyAlignment="1">
      <alignment wrapText="1"/>
    </xf>
    <xf numFmtId="0" fontId="2" fillId="0" borderId="6" xfId="0" applyFont="1" applyBorder="1" applyAlignment="1">
      <alignment wrapText="1"/>
    </xf>
    <xf numFmtId="165" fontId="3" fillId="0" borderId="5" xfId="1" applyNumberFormat="1" applyFont="1" applyFill="1" applyBorder="1"/>
    <xf numFmtId="10" fontId="3" fillId="0" borderId="5" xfId="3" applyNumberFormat="1" applyFont="1" applyFill="1" applyBorder="1" applyProtection="1">
      <protection locked="0"/>
    </xf>
    <xf numFmtId="10" fontId="3" fillId="0" borderId="0" xfId="3" applyNumberFormat="1" applyFont="1"/>
    <xf numFmtId="10" fontId="5" fillId="0" borderId="0" xfId="3" applyNumberFormat="1" applyFont="1"/>
    <xf numFmtId="0" fontId="3" fillId="0" borderId="0" xfId="0" applyFont="1" applyAlignment="1">
      <alignment horizontal="left"/>
    </xf>
    <xf numFmtId="0" fontId="3"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4" fillId="5" borderId="1" xfId="0" applyFont="1" applyFill="1" applyBorder="1" applyAlignment="1">
      <alignment horizontal="left"/>
    </xf>
    <xf numFmtId="0" fontId="4" fillId="5" borderId="2" xfId="0" applyFont="1" applyFill="1" applyBorder="1" applyAlignment="1">
      <alignment horizontal="left"/>
    </xf>
    <xf numFmtId="0" fontId="2" fillId="2" borderId="0" xfId="0" applyFont="1" applyFill="1" applyAlignment="1">
      <alignment horizontal="center"/>
    </xf>
    <xf numFmtId="0" fontId="2" fillId="3" borderId="0" xfId="0" applyFont="1" applyFill="1" applyAlignment="1">
      <alignment horizontal="center"/>
    </xf>
    <xf numFmtId="0" fontId="2" fillId="4" borderId="0" xfId="0" applyFont="1" applyFill="1" applyAlignment="1">
      <alignment horizontal="left"/>
    </xf>
    <xf numFmtId="0" fontId="2" fillId="3" borderId="0" xfId="0" applyFont="1" applyFill="1" applyAlignment="1">
      <alignment horizontal="left" wrapText="1"/>
    </xf>
    <xf numFmtId="0" fontId="3" fillId="0" borderId="0" xfId="0" applyFont="1" applyAlignment="1">
      <alignment horizontal="left" vertical="top" wrapText="1"/>
    </xf>
    <xf numFmtId="43" fontId="3" fillId="9" borderId="0" xfId="1" applyFont="1" applyFill="1"/>
    <xf numFmtId="0" fontId="7" fillId="0" borderId="0" xfId="0" applyFont="1" applyAlignment="1">
      <alignment horizontal="center"/>
    </xf>
    <xf numFmtId="0" fontId="3" fillId="0" borderId="0" xfId="0" applyFont="1" applyFill="1" applyAlignment="1">
      <alignment horizontal="left" wrapText="1"/>
    </xf>
    <xf numFmtId="0" fontId="3" fillId="0" borderId="0" xfId="0" applyFont="1" applyFill="1"/>
    <xf numFmtId="0" fontId="7" fillId="8" borderId="0" xfId="0" applyFont="1" applyFill="1" applyAlignment="1">
      <alignment horizontal="center"/>
    </xf>
    <xf numFmtId="0" fontId="0" fillId="8" borderId="0" xfId="0" applyFill="1"/>
    <xf numFmtId="0" fontId="9" fillId="8" borderId="0" xfId="0" applyFont="1" applyFill="1" applyAlignment="1">
      <alignment horizontal="center"/>
    </xf>
    <xf numFmtId="0" fontId="9" fillId="8" borderId="0" xfId="0" applyFont="1" applyFill="1" applyAlignment="1">
      <alignment horizontal="center"/>
    </xf>
    <xf numFmtId="44" fontId="10" fillId="4" borderId="0" xfId="2" applyFont="1" applyFill="1" applyBorder="1"/>
    <xf numFmtId="44" fontId="1" fillId="2" borderId="0" xfId="2" applyFont="1" applyFill="1" applyBorder="1"/>
    <xf numFmtId="44" fontId="1" fillId="8" borderId="0" xfId="2" applyFont="1" applyFill="1" applyBorder="1"/>
    <xf numFmtId="0" fontId="0" fillId="0" borderId="0" xfId="0" applyAlignment="1">
      <alignment horizontal="left" readingOrder="1"/>
    </xf>
    <xf numFmtId="10" fontId="10" fillId="7" borderId="0" xfId="3" applyNumberFormat="1" applyFont="1" applyFill="1" applyBorder="1"/>
    <xf numFmtId="44" fontId="0" fillId="8" borderId="0" xfId="3" applyNumberFormat="1" applyFont="1" applyFill="1"/>
    <xf numFmtId="9" fontId="6" fillId="8" borderId="0" xfId="3" applyFont="1" applyFill="1"/>
    <xf numFmtId="0" fontId="6" fillId="8" borderId="0" xfId="0" applyFont="1" applyFill="1"/>
    <xf numFmtId="0" fontId="0" fillId="8" borderId="0" xfId="0" applyFill="1" applyAlignment="1">
      <alignment horizontal="left" readingOrder="1"/>
    </xf>
    <xf numFmtId="44" fontId="1" fillId="10" borderId="0" xfId="2" applyFont="1" applyFill="1" applyBorder="1"/>
    <xf numFmtId="0" fontId="10" fillId="8" borderId="0" xfId="0" applyFont="1" applyFill="1" applyAlignment="1">
      <alignment horizontal="left" readingOrder="1"/>
    </xf>
    <xf numFmtId="44" fontId="1" fillId="7" borderId="0" xfId="2" applyFont="1" applyFill="1" applyBorder="1"/>
    <xf numFmtId="44" fontId="0" fillId="10" borderId="0" xfId="2" applyFont="1" applyFill="1" applyBorder="1"/>
    <xf numFmtId="0" fontId="7" fillId="8" borderId="0" xfId="0" applyFont="1" applyFill="1" applyAlignment="1">
      <alignment horizontal="center" vertical="center"/>
    </xf>
    <xf numFmtId="0" fontId="11" fillId="8" borderId="0" xfId="0" applyFont="1" applyFill="1" applyAlignment="1">
      <alignment horizontal="center" vertical="center" wrapText="1"/>
    </xf>
    <xf numFmtId="0" fontId="0" fillId="2" borderId="0" xfId="0" applyFill="1"/>
    <xf numFmtId="44" fontId="1" fillId="2" borderId="0" xfId="2" applyFont="1" applyFill="1"/>
    <xf numFmtId="0" fontId="0" fillId="4" borderId="0" xfId="0" applyFill="1"/>
    <xf numFmtId="0" fontId="0" fillId="8" borderId="7" xfId="0" applyFill="1"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361949</xdr:colOff>
      <xdr:row>1</xdr:row>
      <xdr:rowOff>133348</xdr:rowOff>
    </xdr:from>
    <xdr:ext cx="3829051" cy="8439151"/>
    <xdr:sp macro="" textlink="">
      <xdr:nvSpPr>
        <xdr:cNvPr id="2" name="TextBox 1">
          <a:extLst>
            <a:ext uri="{FF2B5EF4-FFF2-40B4-BE49-F238E27FC236}">
              <a16:creationId xmlns:a16="http://schemas.microsoft.com/office/drawing/2014/main" id="{6EE20B7F-50F2-4D1B-A36B-C188440D8005}"/>
            </a:ext>
          </a:extLst>
        </xdr:cNvPr>
        <xdr:cNvSpPr txBox="1"/>
      </xdr:nvSpPr>
      <xdr:spPr>
        <a:xfrm>
          <a:off x="5286374" y="276223"/>
          <a:ext cx="3829051" cy="8439151"/>
        </a:xfrm>
        <a:prstGeom prst="rect">
          <a:avLst/>
        </a:prstGeom>
        <a:ln w="6350"/>
        <a:effectLst>
          <a:outerShdw blurRad="50800" dist="38100" dir="2700000" algn="tl" rotWithShape="0">
            <a:prstClr val="black">
              <a:alpha val="40000"/>
            </a:prstClr>
          </a:outerShdw>
        </a:effectLst>
      </xdr:spPr>
      <xdr:style>
        <a:lnRef idx="2">
          <a:schemeClr val="dk1"/>
        </a:lnRef>
        <a:fillRef idx="1001">
          <a:schemeClr val="lt2"/>
        </a:fillRef>
        <a:effectRef idx="0">
          <a:schemeClr val="dk1"/>
        </a:effectRef>
        <a:fontRef idx="minor">
          <a:schemeClr val="dk1"/>
        </a:fontRef>
      </xdr:style>
      <xdr:txBody>
        <a:bodyPr vertOverflow="clip" horzOverflow="clip" wrap="square" rtlCol="0" anchor="t">
          <a:noAutofit/>
        </a:bodyPr>
        <a:lstStyle/>
        <a:p>
          <a:pPr algn="ctr"/>
          <a:r>
            <a:rPr lang="en-US" sz="1000" b="1"/>
            <a:t>Instructions</a:t>
          </a:r>
        </a:p>
        <a:p>
          <a:endParaRPr lang="en-US" sz="800"/>
        </a:p>
        <a:p>
          <a:r>
            <a:rPr lang="en-US" sz="1000">
              <a:solidFill>
                <a:srgbClr val="FF0000"/>
              </a:solidFill>
            </a:rPr>
            <a:t>NOTE-1:  Minimum MLR Rebates are issued by an insurance company's legal entity. Your insurer may offer </a:t>
          </a:r>
          <a:r>
            <a:rPr lang="en-US" sz="1000" baseline="0">
              <a:solidFill>
                <a:srgbClr val="FF0000"/>
              </a:solidFill>
            </a:rPr>
            <a:t>more than one plan to your organization. As a result  you might receive </a:t>
          </a:r>
          <a:r>
            <a:rPr lang="en-US" sz="1000">
              <a:solidFill>
                <a:srgbClr val="FF0000"/>
              </a:solidFill>
            </a:rPr>
            <a:t>multiple</a:t>
          </a:r>
          <a:r>
            <a:rPr lang="en-US" sz="1000" baseline="0">
              <a:solidFill>
                <a:srgbClr val="FF0000"/>
              </a:solidFill>
            </a:rPr>
            <a:t> Rebate checks. Please be sure to properly identify which employees are covered by the Insurance company issuing the rebate. This calculator requires specific employee assignment by insurance plan.</a:t>
          </a:r>
        </a:p>
        <a:p>
          <a:endParaRPr lang="en-US" sz="1000" baseline="0">
            <a:solidFill>
              <a:srgbClr val="FF0000"/>
            </a:solidFill>
          </a:endParaRPr>
        </a:p>
        <a:p>
          <a:r>
            <a:rPr lang="en-US" sz="1000" baseline="0">
              <a:solidFill>
                <a:srgbClr val="FF0000"/>
              </a:solidFill>
              <a:latin typeface="+mn-lt"/>
              <a:ea typeface="+mn-ea"/>
              <a:cs typeface="+mn-cs"/>
            </a:rPr>
            <a:t>NOTE-2: All calculations and inputs are for the previous calendar year.</a:t>
          </a:r>
        </a:p>
        <a:p>
          <a:endParaRPr lang="en-US" sz="1000" baseline="0">
            <a:solidFill>
              <a:srgbClr val="FF0000"/>
            </a:solidFill>
            <a:latin typeface="+mn-lt"/>
            <a:ea typeface="+mn-ea"/>
            <a:cs typeface="+mn-cs"/>
          </a:endParaRPr>
        </a:p>
        <a:p>
          <a:r>
            <a:rPr lang="en-US" sz="1000" u="none" baseline="0">
              <a:solidFill>
                <a:srgbClr val="FF0000"/>
              </a:solidFill>
              <a:latin typeface="+mn-lt"/>
              <a:ea typeface="+mn-ea"/>
              <a:cs typeface="+mn-cs"/>
            </a:rPr>
            <a:t>NOTE-3: Cells highlighted in BLUE are entries to be completed by the end-user. Green highlighted cells are predefined calculations.</a:t>
          </a:r>
        </a:p>
        <a:p>
          <a:endParaRPr lang="en-US" sz="1000"/>
        </a:p>
        <a:p>
          <a:r>
            <a:rPr lang="en-US" sz="1000">
              <a:solidFill>
                <a:schemeClr val="tx2"/>
              </a:solidFill>
            </a:rPr>
            <a:t>Step-1. Enter the total amount your company paid in premiums in</a:t>
          </a:r>
          <a:r>
            <a:rPr lang="en-US" sz="1000" baseline="0">
              <a:solidFill>
                <a:schemeClr val="tx2"/>
              </a:solidFill>
            </a:rPr>
            <a:t> cell (B5)</a:t>
          </a:r>
          <a:r>
            <a:rPr lang="en-US" sz="1000">
              <a:solidFill>
                <a:schemeClr val="tx2"/>
              </a:solidFill>
            </a:rPr>
            <a:t>, “Total Company Premium Cost”. This includes both Employer</a:t>
          </a:r>
          <a:r>
            <a:rPr lang="en-US" sz="1000" baseline="0">
              <a:solidFill>
                <a:schemeClr val="tx2"/>
              </a:solidFill>
            </a:rPr>
            <a:t> and Employee contribution amounts for the previous year.</a:t>
          </a:r>
        </a:p>
        <a:p>
          <a:endParaRPr lang="en-US" sz="1000">
            <a:solidFill>
              <a:schemeClr val="tx2"/>
            </a:solidFill>
          </a:endParaRPr>
        </a:p>
        <a:p>
          <a:r>
            <a:rPr lang="en-US" sz="1000">
              <a:solidFill>
                <a:schemeClr val="tx2"/>
              </a:solidFill>
            </a:rPr>
            <a:t>Step-2. Enter the total amount of your rebate check in cell</a:t>
          </a:r>
          <a:r>
            <a:rPr lang="en-US" sz="1000" baseline="0">
              <a:solidFill>
                <a:schemeClr val="tx2"/>
              </a:solidFill>
            </a:rPr>
            <a:t> (B6)</a:t>
          </a:r>
          <a:r>
            <a:rPr lang="en-US" sz="1000">
              <a:solidFill>
                <a:schemeClr val="tx2"/>
              </a:solidFill>
            </a:rPr>
            <a:t>, “Total Rebate Check Amount”. IF you received multiple</a:t>
          </a:r>
          <a:r>
            <a:rPr lang="en-US" sz="1000" baseline="0">
              <a:solidFill>
                <a:schemeClr val="tx2"/>
              </a:solidFill>
            </a:rPr>
            <a:t> rebate checks, add the checks together as they relate to the 'Total Company Premium Cost' for that Insurance plan. </a:t>
          </a:r>
        </a:p>
        <a:p>
          <a:endParaRPr lang="en-US" sz="1000" baseline="0">
            <a:solidFill>
              <a:schemeClr val="tx2"/>
            </a:solidFill>
          </a:endParaRPr>
        </a:p>
        <a:p>
          <a:r>
            <a:rPr lang="en-US" sz="1000" baseline="0">
              <a:solidFill>
                <a:schemeClr val="tx2"/>
              </a:solidFill>
            </a:rPr>
            <a:t>DO NOT COMBINE CHECKS FROM DIFFERENT HEALTH PLANS.</a:t>
          </a:r>
          <a:endParaRPr lang="en-US" sz="1000">
            <a:solidFill>
              <a:schemeClr val="tx2"/>
            </a:solidFill>
          </a:endParaRPr>
        </a:p>
        <a:p>
          <a:endParaRPr lang="en-US" sz="1000"/>
        </a:p>
        <a:p>
          <a:r>
            <a:rPr lang="en-US" sz="1000"/>
            <a:t>Once you’ve completed steps one and two, the light-green box  in cell (B8) labeled, “Rebate Percentage,” will populate automatically. This is the percentage that will be used to generate your employee rebate amounts.</a:t>
          </a:r>
        </a:p>
        <a:p>
          <a:endParaRPr lang="en-US" sz="1000"/>
        </a:p>
        <a:p>
          <a:r>
            <a:rPr lang="en-US" sz="1000">
              <a:solidFill>
                <a:schemeClr val="tx2"/>
              </a:solidFill>
            </a:rPr>
            <a:t>Step-3. Enter your first employee identifier in (Row</a:t>
          </a:r>
          <a:r>
            <a:rPr lang="en-US" sz="1000" baseline="0">
              <a:solidFill>
                <a:schemeClr val="tx2"/>
              </a:solidFill>
            </a:rPr>
            <a:t> 14)</a:t>
          </a:r>
          <a:r>
            <a:rPr lang="en-US" sz="1000">
              <a:solidFill>
                <a:schemeClr val="tx2"/>
              </a:solidFill>
            </a:rPr>
            <a:t> highlighted in the light-blue box, under the “Employee” column. This will replace the text, “Employee 1.” This identifier represents a single employee in your company. You may use their name, an ID number, or whatever is easiest for you. You may even choose to keep the label, “Employee 1.” Please include only</a:t>
          </a:r>
          <a:r>
            <a:rPr lang="en-US" sz="1000" baseline="0">
              <a:solidFill>
                <a:schemeClr val="tx2"/>
              </a:solidFill>
            </a:rPr>
            <a:t> </a:t>
          </a:r>
          <a:r>
            <a:rPr lang="en-US" sz="1000">
              <a:solidFill>
                <a:schemeClr val="tx2"/>
              </a:solidFill>
            </a:rPr>
            <a:t>employees  that makeup the Total Company Premiums</a:t>
          </a:r>
          <a:r>
            <a:rPr lang="en-US" sz="1000" baseline="0">
              <a:solidFill>
                <a:schemeClr val="tx2"/>
              </a:solidFill>
            </a:rPr>
            <a:t> Paid </a:t>
          </a:r>
          <a:r>
            <a:rPr lang="en-US" sz="1000">
              <a:solidFill>
                <a:schemeClr val="tx2"/>
              </a:solidFill>
            </a:rPr>
            <a:t>(i.e. Full</a:t>
          </a:r>
          <a:r>
            <a:rPr lang="en-US" sz="1000" baseline="0">
              <a:solidFill>
                <a:schemeClr val="tx2"/>
              </a:solidFill>
            </a:rPr>
            <a:t> Time, Part Time, </a:t>
          </a:r>
          <a:r>
            <a:rPr lang="en-US" sz="1000">
              <a:solidFill>
                <a:schemeClr val="tx2"/>
              </a:solidFill>
            </a:rPr>
            <a:t>COBRA, early retiree,  etc...) </a:t>
          </a:r>
        </a:p>
        <a:p>
          <a:endParaRPr lang="en-US" sz="1000">
            <a:solidFill>
              <a:schemeClr val="tx2"/>
            </a:solidFill>
          </a:endParaRPr>
        </a:p>
        <a:p>
          <a:r>
            <a:rPr lang="en-US" sz="1000">
              <a:solidFill>
                <a:schemeClr val="tx2"/>
              </a:solidFill>
            </a:rPr>
            <a:t>Step-4. In the column labeled, “Employee Portion of Premium Paid,” beside the employee ID you just entered, input the total amount that employee paid in premiums. (Note: this number should not include any portion of the premium you paid on behalf of the employee. Only what came out of their own pay.) </a:t>
          </a:r>
        </a:p>
        <a:p>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mn-lt"/>
              <a:ea typeface="+mn-ea"/>
              <a:cs typeface="+mn-cs"/>
            </a:rPr>
            <a:t>After completing Step-3 &amp; Step-4,  the following cells</a:t>
          </a:r>
          <a:r>
            <a:rPr lang="en-US" sz="1000" baseline="0">
              <a:solidFill>
                <a:schemeClr val="dk1"/>
              </a:solidFill>
              <a:latin typeface="+mn-lt"/>
              <a:ea typeface="+mn-ea"/>
              <a:cs typeface="+mn-cs"/>
            </a:rPr>
            <a:t> high-lighted in green will populate automatically:</a:t>
          </a:r>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mn-lt"/>
              <a:ea typeface="+mn-ea"/>
              <a:cs typeface="+mn-cs"/>
            </a:rPr>
            <a:t>(B9)“Total Employee Premium Paid” total</a:t>
          </a:r>
          <a:r>
            <a:rPr lang="en-US" sz="1000" baseline="0">
              <a:solidFill>
                <a:schemeClr val="dk1"/>
              </a:solidFill>
              <a:latin typeface="+mn-lt"/>
              <a:ea typeface="+mn-ea"/>
              <a:cs typeface="+mn-cs"/>
            </a:rPr>
            <a:t> of all the premiums paid by the employees for that specific health insurance plan.</a:t>
          </a: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latin typeface="+mn-lt"/>
              <a:ea typeface="+mn-ea"/>
              <a:cs typeface="+mn-cs"/>
            </a:rPr>
            <a:t>(B10) "Employee Rebate" total of the Employee rebate amount.</a:t>
          </a: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latin typeface="+mn-lt"/>
              <a:ea typeface="+mn-ea"/>
              <a:cs typeface="+mn-cs"/>
            </a:rPr>
            <a:t>(B11) "Employer Rebate" total of the Employer rebate amount.</a:t>
          </a:r>
        </a:p>
        <a:p>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solidFill>
                <a:srgbClr val="FF0000"/>
              </a:solidFill>
            </a:rPr>
            <a:t>Legal disclaimer</a:t>
          </a:r>
          <a:r>
            <a:rPr lang="en-US" sz="1000">
              <a:solidFill>
                <a:srgbClr val="FF0000"/>
              </a:solidFill>
              <a:latin typeface="+mn-lt"/>
              <a:ea typeface="+mn-ea"/>
              <a:cs typeface="+mn-cs"/>
            </a:rPr>
            <a:t>: This Medical Loss Ratio Rebate Calculator is provided as a courtesy to our customers.  We make no representation as to the accuracy of the computation.</a:t>
          </a:r>
        </a:p>
        <a:p>
          <a:endParaRPr lang="en-US" sz="1000">
            <a:solidFill>
              <a:srgbClr val="FF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18C51-1A7F-4239-A237-F1E280125959}">
  <dimension ref="A1:I168"/>
  <sheetViews>
    <sheetView tabSelected="1" zoomScale="85" zoomScaleNormal="85" workbookViewId="0">
      <selection activeCell="K7" sqref="K7"/>
    </sheetView>
  </sheetViews>
  <sheetFormatPr defaultRowHeight="15" x14ac:dyDescent="0.25"/>
  <cols>
    <col min="1" max="1" width="6.42578125" customWidth="1"/>
    <col min="2" max="2" width="58.7109375" customWidth="1"/>
    <col min="3" max="3" width="11.85546875" customWidth="1"/>
    <col min="4" max="4" width="15.42578125" customWidth="1"/>
    <col min="5" max="5" width="13.140625" customWidth="1"/>
    <col min="6" max="6" width="16.42578125" customWidth="1"/>
    <col min="7" max="7" width="11.85546875" customWidth="1"/>
    <col min="8" max="8" width="20.5703125" customWidth="1"/>
  </cols>
  <sheetData>
    <row r="1" spans="1:8" x14ac:dyDescent="0.25">
      <c r="A1" s="26" t="s">
        <v>23</v>
      </c>
      <c r="B1" s="26"/>
      <c r="C1" s="26"/>
      <c r="D1" s="26"/>
      <c r="E1" s="26"/>
      <c r="F1" s="26"/>
      <c r="G1" s="1"/>
      <c r="H1" s="1"/>
    </row>
    <row r="2" spans="1:8" x14ac:dyDescent="0.25">
      <c r="A2" s="27" t="s">
        <v>0</v>
      </c>
      <c r="B2" s="27"/>
      <c r="C2" s="27"/>
      <c r="D2" s="27"/>
      <c r="E2" s="27"/>
      <c r="F2" s="27"/>
      <c r="G2" s="1"/>
      <c r="H2" s="1"/>
    </row>
    <row r="3" spans="1:8" x14ac:dyDescent="0.25">
      <c r="A3" s="2"/>
      <c r="B3" s="2"/>
      <c r="C3" s="2"/>
      <c r="D3" s="2"/>
      <c r="E3" s="2"/>
      <c r="F3" s="2"/>
      <c r="G3" s="1"/>
      <c r="H3" s="1"/>
    </row>
    <row r="4" spans="1:8" x14ac:dyDescent="0.25">
      <c r="A4" s="28" t="s">
        <v>1</v>
      </c>
      <c r="B4" s="28"/>
      <c r="C4" s="1"/>
      <c r="D4" s="1"/>
      <c r="E4" s="1"/>
      <c r="F4" s="1"/>
      <c r="G4" s="1"/>
      <c r="H4" s="1"/>
    </row>
    <row r="5" spans="1:8" x14ac:dyDescent="0.25">
      <c r="A5" s="21" t="s">
        <v>24</v>
      </c>
      <c r="B5" s="22"/>
      <c r="C5" s="22"/>
      <c r="D5" s="22"/>
      <c r="E5" s="22"/>
      <c r="F5" s="22"/>
      <c r="G5" s="22"/>
      <c r="H5" s="22"/>
    </row>
    <row r="6" spans="1:8" x14ac:dyDescent="0.25">
      <c r="A6" s="22"/>
      <c r="B6" s="22"/>
      <c r="C6" s="22"/>
      <c r="D6" s="22"/>
      <c r="E6" s="22"/>
      <c r="F6" s="22"/>
      <c r="G6" s="22"/>
      <c r="H6" s="22"/>
    </row>
    <row r="7" spans="1:8" ht="46.5" customHeight="1" x14ac:dyDescent="0.25">
      <c r="A7" s="22"/>
      <c r="B7" s="22"/>
      <c r="C7" s="22"/>
      <c r="D7" s="22"/>
      <c r="E7" s="22"/>
      <c r="F7" s="22"/>
      <c r="G7" s="22"/>
      <c r="H7" s="22"/>
    </row>
    <row r="8" spans="1:8" x14ac:dyDescent="0.25">
      <c r="A8" s="3"/>
      <c r="B8" s="3"/>
      <c r="C8" s="3"/>
      <c r="D8" s="3"/>
      <c r="E8" s="3"/>
      <c r="F8" s="3"/>
      <c r="G8" s="3"/>
      <c r="H8" s="3"/>
    </row>
    <row r="9" spans="1:8" x14ac:dyDescent="0.25">
      <c r="A9" s="29" t="s">
        <v>2</v>
      </c>
      <c r="B9" s="29"/>
      <c r="C9" s="3"/>
      <c r="D9" s="3"/>
      <c r="E9" s="3"/>
      <c r="F9" s="3"/>
      <c r="G9" s="3"/>
      <c r="H9" s="3"/>
    </row>
    <row r="10" spans="1:8" x14ac:dyDescent="0.25">
      <c r="A10" s="30" t="s">
        <v>25</v>
      </c>
      <c r="B10" s="30"/>
      <c r="C10" s="30"/>
      <c r="D10" s="30"/>
      <c r="E10" s="30"/>
      <c r="F10" s="30"/>
      <c r="G10" s="30"/>
      <c r="H10" s="30"/>
    </row>
    <row r="11" spans="1:8" x14ac:dyDescent="0.25">
      <c r="A11" s="30"/>
      <c r="B11" s="30"/>
      <c r="C11" s="30"/>
      <c r="D11" s="30"/>
      <c r="E11" s="30"/>
      <c r="F11" s="30"/>
      <c r="G11" s="30"/>
      <c r="H11" s="30"/>
    </row>
    <row r="12" spans="1:8" ht="78.75" customHeight="1" x14ac:dyDescent="0.25">
      <c r="A12" s="30"/>
      <c r="B12" s="30"/>
      <c r="C12" s="30"/>
      <c r="D12" s="30"/>
      <c r="E12" s="30"/>
      <c r="F12" s="30"/>
      <c r="G12" s="30"/>
      <c r="H12" s="30"/>
    </row>
    <row r="13" spans="1:8" x14ac:dyDescent="0.25">
      <c r="A13" s="20" t="s">
        <v>26</v>
      </c>
      <c r="B13" s="20"/>
      <c r="C13" s="20"/>
      <c r="D13" s="20"/>
      <c r="E13" s="20"/>
      <c r="F13" s="20"/>
      <c r="G13" s="20"/>
      <c r="H13" s="20"/>
    </row>
    <row r="14" spans="1:8" x14ac:dyDescent="0.25">
      <c r="A14" s="21" t="s">
        <v>27</v>
      </c>
      <c r="B14" s="22"/>
      <c r="C14" s="22"/>
      <c r="D14" s="22"/>
      <c r="E14" s="22"/>
      <c r="F14" s="22"/>
      <c r="G14" s="22"/>
      <c r="H14" s="22"/>
    </row>
    <row r="15" spans="1:8" x14ac:dyDescent="0.25">
      <c r="A15" s="20" t="s">
        <v>28</v>
      </c>
      <c r="B15" s="23"/>
      <c r="C15" s="23"/>
      <c r="D15" s="23"/>
      <c r="E15" s="23"/>
      <c r="F15" s="23"/>
      <c r="G15" s="23"/>
      <c r="H15" s="23"/>
    </row>
    <row r="16" spans="1:8" x14ac:dyDescent="0.25">
      <c r="A16" s="20" t="s">
        <v>29</v>
      </c>
      <c r="B16" s="23"/>
      <c r="C16" s="23"/>
      <c r="D16" s="23"/>
      <c r="E16" s="23"/>
      <c r="F16" s="23"/>
      <c r="G16" s="23"/>
      <c r="H16" s="23"/>
    </row>
    <row r="17" spans="1:9" ht="33.75" customHeight="1" x14ac:dyDescent="0.25">
      <c r="A17" s="21" t="s">
        <v>30</v>
      </c>
      <c r="B17" s="21"/>
      <c r="C17" s="21"/>
      <c r="D17" s="21"/>
      <c r="E17" s="21"/>
      <c r="F17" s="21"/>
      <c r="G17" s="21"/>
      <c r="H17" s="21"/>
    </row>
    <row r="18" spans="1:9" x14ac:dyDescent="0.25">
      <c r="A18" s="1"/>
      <c r="B18" s="1"/>
      <c r="C18" s="1"/>
      <c r="D18" s="1"/>
      <c r="E18" s="1"/>
      <c r="F18" s="1"/>
      <c r="G18" s="1"/>
      <c r="H18" s="1"/>
    </row>
    <row r="19" spans="1:9" ht="15.75" thickBot="1" x14ac:dyDescent="0.3">
      <c r="A19" s="1"/>
      <c r="B19" s="1"/>
      <c r="C19" s="1"/>
      <c r="D19" s="1"/>
      <c r="E19" s="1"/>
      <c r="F19" s="1"/>
      <c r="G19" s="1"/>
      <c r="H19" s="1"/>
    </row>
    <row r="20" spans="1:9" ht="15.75" thickBot="1" x14ac:dyDescent="0.3">
      <c r="A20" s="24" t="s">
        <v>3</v>
      </c>
      <c r="B20" s="25"/>
      <c r="C20" s="25"/>
      <c r="D20" s="31">
        <v>2578.75</v>
      </c>
      <c r="E20" s="1"/>
      <c r="F20" s="1"/>
      <c r="G20" s="1"/>
      <c r="H20" s="1"/>
    </row>
    <row r="21" spans="1:9" ht="15.75" thickBot="1" x14ac:dyDescent="0.3"/>
    <row r="22" spans="1:9" ht="60" x14ac:dyDescent="0.25">
      <c r="A22" s="4" t="s">
        <v>4</v>
      </c>
      <c r="B22" s="5" t="s">
        <v>5</v>
      </c>
      <c r="C22" s="5" t="s">
        <v>6</v>
      </c>
      <c r="D22" s="5" t="s">
        <v>7</v>
      </c>
      <c r="E22" s="12" t="s">
        <v>19</v>
      </c>
      <c r="F22" s="13" t="s">
        <v>20</v>
      </c>
      <c r="G22" s="14" t="s">
        <v>21</v>
      </c>
      <c r="H22" s="15" t="s">
        <v>22</v>
      </c>
    </row>
    <row r="23" spans="1:9" x14ac:dyDescent="0.25">
      <c r="A23" s="6" t="s">
        <v>8</v>
      </c>
      <c r="B23" s="7" t="s">
        <v>43</v>
      </c>
      <c r="C23" s="8">
        <v>2.7000000000000024E-2</v>
      </c>
      <c r="D23" s="9">
        <f>C23*$D$20</f>
        <v>69.626250000000056</v>
      </c>
      <c r="E23" s="16">
        <f>ROUND(G23*$D$20,2)+0.11</f>
        <v>69.45</v>
      </c>
      <c r="F23" s="9">
        <f>D$20*H23</f>
        <v>0.28219685074930201</v>
      </c>
      <c r="G23" s="17">
        <v>2.6890568356471453E-2</v>
      </c>
      <c r="H23" s="17">
        <f>C23-G23</f>
        <v>1.0943164352857082E-4</v>
      </c>
      <c r="I23" s="32" t="s">
        <v>56</v>
      </c>
    </row>
    <row r="24" spans="1:9" x14ac:dyDescent="0.25">
      <c r="A24" s="6" t="s">
        <v>11</v>
      </c>
      <c r="B24" s="7" t="s">
        <v>46</v>
      </c>
      <c r="C24" s="8">
        <v>2.7000000000000024E-2</v>
      </c>
      <c r="D24" s="9">
        <f>C24*$D$20</f>
        <v>69.626250000000056</v>
      </c>
      <c r="E24" s="16">
        <f>ROUND(G24*$D$20,2)+0.07</f>
        <v>66.319999999999993</v>
      </c>
      <c r="F24" s="9">
        <f>D$20*H24</f>
        <v>3.3756255037243355</v>
      </c>
      <c r="G24" s="17">
        <v>2.5690983808541241E-2</v>
      </c>
      <c r="H24" s="17">
        <f>C24-G24</f>
        <v>1.3090161914587825E-3</v>
      </c>
      <c r="I24" s="32" t="s">
        <v>57</v>
      </c>
    </row>
    <row r="25" spans="1:9" x14ac:dyDescent="0.25">
      <c r="A25" s="6" t="s">
        <v>15</v>
      </c>
      <c r="B25" s="7" t="s">
        <v>34</v>
      </c>
      <c r="C25" s="8">
        <v>1.0000000000000009E-3</v>
      </c>
      <c r="D25" s="9">
        <f>C25*$D$20</f>
        <v>2.5787500000000021</v>
      </c>
      <c r="E25" s="16">
        <f>ROUND(G25*$D$20,2)+4.53</f>
        <v>7</v>
      </c>
      <c r="F25" s="9">
        <f>D$20*H25</f>
        <v>0.1107640244139677</v>
      </c>
      <c r="G25" s="17">
        <v>9.5704739722192326E-4</v>
      </c>
      <c r="H25" s="17">
        <f>C25-G25</f>
        <v>4.2952602778077633E-5</v>
      </c>
      <c r="I25" s="32" t="s">
        <v>59</v>
      </c>
    </row>
    <row r="26" spans="1:9" x14ac:dyDescent="0.25">
      <c r="A26" s="6" t="s">
        <v>10</v>
      </c>
      <c r="B26" s="7" t="s">
        <v>31</v>
      </c>
      <c r="C26" s="8">
        <v>4.0000000000000036E-2</v>
      </c>
      <c r="D26" s="9">
        <f>C26*$D$20</f>
        <v>103.15000000000009</v>
      </c>
      <c r="E26" s="16">
        <f>ROUND(G26*$D$20,2)+0</f>
        <v>93.73</v>
      </c>
      <c r="F26" s="9">
        <f>D$20*H26</f>
        <v>9.4154568328023771</v>
      </c>
      <c r="G26" s="17">
        <v>3.6348829148695187E-2</v>
      </c>
      <c r="H26" s="17">
        <f>C26-G26</f>
        <v>3.6511708513048483E-3</v>
      </c>
      <c r="I26" s="32"/>
    </row>
    <row r="27" spans="1:9" x14ac:dyDescent="0.25">
      <c r="A27" s="6" t="s">
        <v>13</v>
      </c>
      <c r="B27" s="7" t="s">
        <v>48</v>
      </c>
      <c r="C27" s="8">
        <v>3.5000000000000031E-2</v>
      </c>
      <c r="D27" s="9">
        <f>C27*$D$20</f>
        <v>90.25625000000008</v>
      </c>
      <c r="E27" s="16">
        <f>ROUND(G27*$D$20,2)+0.02</f>
        <v>82.69</v>
      </c>
      <c r="F27" s="9">
        <f>D$20*H27</f>
        <v>7.5895192192048286</v>
      </c>
      <c r="G27" s="17">
        <v>3.2056899963468832E-2</v>
      </c>
      <c r="H27" s="17">
        <f>C27-G27</f>
        <v>2.9431000365311988E-3</v>
      </c>
      <c r="I27" s="32" t="s">
        <v>58</v>
      </c>
    </row>
    <row r="28" spans="1:9" x14ac:dyDescent="0.25">
      <c r="A28" s="6" t="s">
        <v>17</v>
      </c>
      <c r="B28" s="7" t="s">
        <v>37</v>
      </c>
      <c r="C28" s="8">
        <v>4.500000000000004E-2</v>
      </c>
      <c r="D28" s="9">
        <f>C28*$D$20</f>
        <v>116.0437500000001</v>
      </c>
      <c r="E28" s="16">
        <f>ROUND(G28*$D$20,2)+0.03</f>
        <v>108.08</v>
      </c>
      <c r="F28" s="9">
        <f>D$20*H28</f>
        <v>7.9969071542975856</v>
      </c>
      <c r="G28" s="17">
        <v>4.1898921122909362E-2</v>
      </c>
      <c r="H28" s="17">
        <f>C28-G28</f>
        <v>3.101078877090678E-3</v>
      </c>
      <c r="I28" s="32" t="s">
        <v>62</v>
      </c>
    </row>
    <row r="29" spans="1:9" x14ac:dyDescent="0.25">
      <c r="A29" s="6" t="s">
        <v>9</v>
      </c>
      <c r="B29" s="7" t="s">
        <v>38</v>
      </c>
      <c r="C29" s="8">
        <v>4.0000000000000036E-2</v>
      </c>
      <c r="D29" s="9">
        <f>C29*$D$20</f>
        <v>103.15000000000009</v>
      </c>
      <c r="E29" s="16">
        <f>ROUND(G29*$D$20,2)+0</f>
        <v>99.87</v>
      </c>
      <c r="F29" s="9">
        <f>D$20*H29</f>
        <v>3.2824123967797538</v>
      </c>
      <c r="G29" s="17">
        <v>3.8727130432659365E-2</v>
      </c>
      <c r="H29" s="17">
        <f>C29-G29</f>
        <v>1.2728695673406704E-3</v>
      </c>
      <c r="I29" s="32"/>
    </row>
    <row r="30" spans="1:9" x14ac:dyDescent="0.25">
      <c r="A30" s="6" t="s">
        <v>9</v>
      </c>
      <c r="B30" s="7" t="s">
        <v>39</v>
      </c>
      <c r="C30" s="8">
        <v>6.1000000000000054E-2</v>
      </c>
      <c r="D30" s="9">
        <f>C30*$D$20</f>
        <v>157.30375000000015</v>
      </c>
      <c r="E30" s="16">
        <f>ROUND(G30*$D$20,2)+0</f>
        <v>147.35</v>
      </c>
      <c r="F30" s="9">
        <f>D$20*H30</f>
        <v>9.9504961645470651</v>
      </c>
      <c r="G30" s="17">
        <v>5.7141349039438905E-2</v>
      </c>
      <c r="H30" s="17">
        <f>C30-G30</f>
        <v>3.8586509605611496E-3</v>
      </c>
      <c r="I30" s="32"/>
    </row>
    <row r="31" spans="1:9" x14ac:dyDescent="0.25">
      <c r="A31" s="6" t="s">
        <v>16</v>
      </c>
      <c r="B31" s="7" t="s">
        <v>35</v>
      </c>
      <c r="C31" s="8">
        <v>7.8000000000000069E-2</v>
      </c>
      <c r="D31" s="9">
        <f>C31*$D$20</f>
        <v>201.14250000000018</v>
      </c>
      <c r="E31" s="16">
        <f>ROUND(G31*$D$20,2)+0</f>
        <v>189.61</v>
      </c>
      <c r="F31" s="9">
        <f>D$20*H31</f>
        <v>11.53723203904373</v>
      </c>
      <c r="G31" s="17">
        <v>7.3526037018305943E-2</v>
      </c>
      <c r="H31" s="17">
        <f>C31-G31</f>
        <v>4.4739629816941268E-3</v>
      </c>
      <c r="I31" s="32"/>
    </row>
    <row r="32" spans="1:9" x14ac:dyDescent="0.25">
      <c r="A32" s="6" t="s">
        <v>16</v>
      </c>
      <c r="B32" s="7" t="s">
        <v>36</v>
      </c>
      <c r="C32" s="8">
        <v>8.0000000000000071E-3</v>
      </c>
      <c r="D32" s="9">
        <f>C32*$D$20</f>
        <v>20.630000000000017</v>
      </c>
      <c r="E32" s="16">
        <f>ROUND(G32*$D$20,2)+0.29</f>
        <v>19.989999999999998</v>
      </c>
      <c r="F32" s="9">
        <f>D$20*H32</f>
        <v>0.92506483007719986</v>
      </c>
      <c r="G32" s="17">
        <v>7.6412739388939674E-3</v>
      </c>
      <c r="H32" s="17">
        <f>C32-G32</f>
        <v>3.5872606110603968E-4</v>
      </c>
      <c r="I32" s="32" t="s">
        <v>60</v>
      </c>
    </row>
    <row r="33" spans="1:9" x14ac:dyDescent="0.25">
      <c r="A33" s="6" t="s">
        <v>14</v>
      </c>
      <c r="B33" s="7" t="s">
        <v>33</v>
      </c>
      <c r="C33" s="8">
        <v>1.0000000000000009E-2</v>
      </c>
      <c r="D33" s="9">
        <f>C33*$D$20</f>
        <v>25.787500000000023</v>
      </c>
      <c r="E33" s="16">
        <f>ROUND(G33*$D$20,2)+0.09</f>
        <v>25.01</v>
      </c>
      <c r="F33" s="9">
        <f>D$20*H33</f>
        <v>0.86415696738213199</v>
      </c>
      <c r="G33" s="17">
        <v>9.664893080995789E-3</v>
      </c>
      <c r="H33" s="17">
        <f>C33-G33</f>
        <v>3.3510691900421989E-4</v>
      </c>
      <c r="I33" s="32" t="s">
        <v>61</v>
      </c>
    </row>
    <row r="34" spans="1:9" x14ac:dyDescent="0.25">
      <c r="A34" s="6" t="s">
        <v>12</v>
      </c>
      <c r="B34" s="7" t="s">
        <v>47</v>
      </c>
      <c r="C34" s="8">
        <v>7.2000000000000064E-2</v>
      </c>
      <c r="D34" s="9">
        <f>C34*$D$20</f>
        <v>185.67000000000016</v>
      </c>
      <c r="E34" s="16">
        <f>ROUND(G34*$D$20,2)+0</f>
        <v>174.87</v>
      </c>
      <c r="F34" s="9">
        <f>D$20*H34</f>
        <v>10.797074635205247</v>
      </c>
      <c r="G34" s="17">
        <v>6.7813058793909808E-2</v>
      </c>
      <c r="H34" s="17">
        <f>C34-G34</f>
        <v>4.1869412060902556E-3</v>
      </c>
      <c r="I34" s="32"/>
    </row>
    <row r="35" spans="1:9" x14ac:dyDescent="0.25">
      <c r="A35" s="6" t="s">
        <v>12</v>
      </c>
      <c r="B35" s="7" t="s">
        <v>32</v>
      </c>
      <c r="C35" s="8">
        <v>1.4000000000000012E-2</v>
      </c>
      <c r="D35" s="9">
        <f>C35*$D$20</f>
        <v>36.102500000000035</v>
      </c>
      <c r="E35" s="16">
        <f>ROUND(G35*$D$20,2)+0.19</f>
        <v>34.86</v>
      </c>
      <c r="F35" s="9">
        <f>D$20*H35</f>
        <v>1.4316551938500319</v>
      </c>
      <c r="G35" s="17">
        <v>1.3444825906408144E-2</v>
      </c>
      <c r="H35" s="17">
        <f>C35-G35</f>
        <v>5.5517409359186892E-4</v>
      </c>
      <c r="I35" s="32" t="s">
        <v>63</v>
      </c>
    </row>
    <row r="36" spans="1:9" x14ac:dyDescent="0.25">
      <c r="A36" s="1"/>
      <c r="B36" s="1"/>
      <c r="C36" s="1"/>
      <c r="D36" s="1"/>
      <c r="E36" s="1"/>
      <c r="F36" s="1"/>
      <c r="G36" s="18"/>
      <c r="H36" s="1"/>
      <c r="I36" s="32"/>
    </row>
    <row r="37" spans="1:9" x14ac:dyDescent="0.25">
      <c r="A37" s="6" t="s">
        <v>16</v>
      </c>
      <c r="B37" s="7" t="s">
        <v>40</v>
      </c>
      <c r="C37" s="8">
        <v>2.8000000000000025E-2</v>
      </c>
      <c r="D37" s="9">
        <f>C37*$D$20</f>
        <v>72.205000000000069</v>
      </c>
      <c r="E37" s="16">
        <f>ROUND(G37*$D$20,2)+0</f>
        <v>68.900000000000006</v>
      </c>
      <c r="F37" s="9">
        <f>D$20*H37</f>
        <v>3.3072845181511701</v>
      </c>
      <c r="G37" s="17">
        <v>2.6717485402558951E-2</v>
      </c>
      <c r="H37" s="17">
        <f>C37-G37</f>
        <v>1.2825145974410743E-3</v>
      </c>
      <c r="I37" s="32"/>
    </row>
    <row r="38" spans="1:9" x14ac:dyDescent="0.25">
      <c r="A38" s="6" t="s">
        <v>12</v>
      </c>
      <c r="B38" s="7" t="s">
        <v>41</v>
      </c>
      <c r="C38" s="8">
        <v>8.0000000000000071E-3</v>
      </c>
      <c r="D38" s="9">
        <f>C38*$D$20</f>
        <v>20.630000000000017</v>
      </c>
      <c r="E38" s="16">
        <f>ROUND(G38*$D$20,2)+0</f>
        <v>19.940000000000001</v>
      </c>
      <c r="F38" s="9">
        <f>D$20*H38</f>
        <v>0.68765707812155719</v>
      </c>
      <c r="G38" s="17">
        <v>7.733337051625191E-3</v>
      </c>
      <c r="H38" s="17">
        <f>C38-G38</f>
        <v>2.6666294837481615E-4</v>
      </c>
      <c r="I38" s="32"/>
    </row>
    <row r="39" spans="1:9" x14ac:dyDescent="0.25">
      <c r="A39" s="10"/>
      <c r="B39" s="10"/>
      <c r="C39" s="11"/>
      <c r="D39" s="10"/>
      <c r="E39" s="10"/>
      <c r="F39" s="10"/>
      <c r="G39" s="19"/>
      <c r="H39" s="10"/>
      <c r="I39" s="32"/>
    </row>
    <row r="40" spans="1:9" x14ac:dyDescent="0.25">
      <c r="A40" s="6" t="s">
        <v>11</v>
      </c>
      <c r="B40" s="7" t="s">
        <v>44</v>
      </c>
      <c r="C40" s="8">
        <v>2.6000000000000023E-2</v>
      </c>
      <c r="D40" s="9">
        <f>C40*$D$20</f>
        <v>67.047500000000056</v>
      </c>
      <c r="E40" s="16">
        <f>ROUND(G40*$D$20,2)+0.02</f>
        <v>62.650000000000006</v>
      </c>
      <c r="F40" s="9">
        <f>$D$20*H40</f>
        <v>4.4172212145694987</v>
      </c>
      <c r="G40" s="17">
        <v>2.4287068845537784E-2</v>
      </c>
      <c r="H40" s="17">
        <f>C40-G40</f>
        <v>1.712931154462239E-3</v>
      </c>
      <c r="I40" s="32" t="s">
        <v>64</v>
      </c>
    </row>
    <row r="41" spans="1:9" x14ac:dyDescent="0.25">
      <c r="A41" s="6" t="s">
        <v>13</v>
      </c>
      <c r="B41" s="7" t="s">
        <v>50</v>
      </c>
      <c r="C41" s="8">
        <v>1.0000000000000009E-2</v>
      </c>
      <c r="D41" s="9">
        <f>C41*$D$20</f>
        <v>25.787500000000023</v>
      </c>
      <c r="E41" s="16">
        <f>ROUND(G41*$D$20,2)+0.1</f>
        <v>23.580000000000002</v>
      </c>
      <c r="F41" s="9">
        <f>$D$20*H41</f>
        <v>2.3107732473596263</v>
      </c>
      <c r="G41" s="17">
        <v>9.1039173059196885E-3</v>
      </c>
      <c r="H41" s="17">
        <f>C41-G41</f>
        <v>8.9608269408032043E-4</v>
      </c>
      <c r="I41" s="32" t="s">
        <v>65</v>
      </c>
    </row>
    <row r="42" spans="1:9" x14ac:dyDescent="0.25">
      <c r="A42" s="6" t="s">
        <v>17</v>
      </c>
      <c r="B42" s="7" t="s">
        <v>54</v>
      </c>
      <c r="C42" s="8">
        <v>5.9000000000000052E-2</v>
      </c>
      <c r="D42" s="9">
        <f>C42*$D$20</f>
        <v>152.14625000000012</v>
      </c>
      <c r="E42" s="16">
        <f>ROUND(G42*$D$20,2)+0.01</f>
        <v>131.81</v>
      </c>
      <c r="F42" s="9">
        <f>D$20*H42</f>
        <v>20.35094344380472</v>
      </c>
      <c r="G42" s="17">
        <v>5.1108213885097592E-2</v>
      </c>
      <c r="H42" s="17">
        <f>C42-G42</f>
        <v>7.8917861149024604E-3</v>
      </c>
      <c r="I42" s="32" t="s">
        <v>66</v>
      </c>
    </row>
    <row r="43" spans="1:9" x14ac:dyDescent="0.25">
      <c r="A43" s="6" t="s">
        <v>9</v>
      </c>
      <c r="B43" s="7" t="s">
        <v>42</v>
      </c>
      <c r="C43" s="8">
        <v>2.0000000000000018E-2</v>
      </c>
      <c r="D43" s="9">
        <f>C43*$D$20</f>
        <v>51.575000000000045</v>
      </c>
      <c r="E43" s="16">
        <f>ROUND(G43*$D$20,2)+0.02</f>
        <v>48.42</v>
      </c>
      <c r="F43" s="9">
        <f>$D$20*H43</f>
        <v>3.1788150842548135</v>
      </c>
      <c r="G43" s="17">
        <v>1.8767303893648175E-2</v>
      </c>
      <c r="H43" s="17">
        <f>C43-G43</f>
        <v>1.2326961063518424E-3</v>
      </c>
      <c r="I43" s="32" t="s">
        <v>67</v>
      </c>
    </row>
    <row r="44" spans="1:9" x14ac:dyDescent="0.25">
      <c r="A44" s="6" t="s">
        <v>16</v>
      </c>
      <c r="B44" s="7" t="s">
        <v>52</v>
      </c>
      <c r="C44" s="8">
        <v>1.3000000000000012E-2</v>
      </c>
      <c r="D44" s="9">
        <f>C44*$D$20</f>
        <v>33.523750000000028</v>
      </c>
      <c r="E44" s="16">
        <f>ROUND(G44*$D$20,2)+0.01</f>
        <v>31.34</v>
      </c>
      <c r="F44" s="9">
        <f>$D$20*H44</f>
        <v>2.1920293225309098</v>
      </c>
      <c r="G44" s="17">
        <v>1.2149964392620114E-2</v>
      </c>
      <c r="H44" s="17">
        <f>C44-G44</f>
        <v>8.500356073798971E-4</v>
      </c>
      <c r="I44" s="32" t="s">
        <v>68</v>
      </c>
    </row>
    <row r="45" spans="1:9" x14ac:dyDescent="0.25">
      <c r="A45" s="6" t="s">
        <v>16</v>
      </c>
      <c r="B45" s="7" t="s">
        <v>53</v>
      </c>
      <c r="C45" s="8">
        <v>6.5000000000000058E-2</v>
      </c>
      <c r="D45" s="9">
        <f>C45*$D$20</f>
        <v>167.61875000000015</v>
      </c>
      <c r="E45" s="16">
        <f>ROUND(G45*$D$20,2)+0.01</f>
        <v>151.03</v>
      </c>
      <c r="F45" s="9">
        <f>D$20*H45</f>
        <v>16.594435904647991</v>
      </c>
      <c r="G45" s="17">
        <v>5.856493033266201E-2</v>
      </c>
      <c r="H45" s="17">
        <f>C45-G45</f>
        <v>6.4350696673380475E-3</v>
      </c>
      <c r="I45" s="32" t="s">
        <v>69</v>
      </c>
    </row>
    <row r="46" spans="1:9" x14ac:dyDescent="0.25">
      <c r="A46" s="6" t="s">
        <v>18</v>
      </c>
      <c r="B46" s="7" t="s">
        <v>88</v>
      </c>
      <c r="C46" s="8">
        <v>8.999999999999897E-3</v>
      </c>
      <c r="D46" s="9">
        <f>C46*$D$20</f>
        <v>23.208749999999736</v>
      </c>
      <c r="E46" s="16">
        <f>ROUND(G46*$D$20,2)+0.06</f>
        <v>20.88</v>
      </c>
      <c r="F46" s="9">
        <f>$D$20*H46</f>
        <v>2.3840740330957781</v>
      </c>
      <c r="G46" s="17">
        <v>8.0754923768895613E-3</v>
      </c>
      <c r="H46" s="17">
        <f>C46-G46</f>
        <v>9.2450762311033566E-4</v>
      </c>
      <c r="I46" s="32" t="s">
        <v>71</v>
      </c>
    </row>
    <row r="47" spans="1:9" x14ac:dyDescent="0.25">
      <c r="A47" s="6" t="s">
        <v>14</v>
      </c>
      <c r="B47" s="7" t="s">
        <v>51</v>
      </c>
      <c r="C47" s="8">
        <v>2.0000000000000018E-3</v>
      </c>
      <c r="D47" s="9">
        <f>C47*$D$20</f>
        <v>5.1575000000000042</v>
      </c>
      <c r="E47" s="16">
        <f>ROUND(G47*$D$20,2)+0.67</f>
        <v>5.4799999999999995</v>
      </c>
      <c r="F47" s="9">
        <f>$D$20*H47</f>
        <v>0.34454530642561532</v>
      </c>
      <c r="G47" s="17">
        <v>1.8663905743381054E-3</v>
      </c>
      <c r="H47" s="17">
        <f>C47-G47</f>
        <v>1.3360942566189638E-4</v>
      </c>
      <c r="I47" s="32" t="s">
        <v>72</v>
      </c>
    </row>
    <row r="48" spans="1:9" x14ac:dyDescent="0.25">
      <c r="A48" s="6" t="s">
        <v>12</v>
      </c>
      <c r="B48" s="7" t="s">
        <v>45</v>
      </c>
      <c r="C48" s="8">
        <v>5.9000000000000052E-2</v>
      </c>
      <c r="D48" s="9">
        <f>C48*$D$20</f>
        <v>152.14625000000012</v>
      </c>
      <c r="E48" s="16">
        <f>ROUND(G48*$D$20,2)+0</f>
        <v>144.26</v>
      </c>
      <c r="F48" s="9">
        <f>$D$20*H48</f>
        <v>7.8874899728358168</v>
      </c>
      <c r="G48" s="17">
        <v>5.5941351440490283E-2</v>
      </c>
      <c r="H48" s="17">
        <f>C48-G48</f>
        <v>3.058648559509769E-3</v>
      </c>
      <c r="I48" s="32"/>
    </row>
    <row r="49" spans="1:9" x14ac:dyDescent="0.25">
      <c r="A49" s="6" t="s">
        <v>12</v>
      </c>
      <c r="B49" s="7" t="s">
        <v>49</v>
      </c>
      <c r="C49" s="8">
        <v>5.7000000000000051E-2</v>
      </c>
      <c r="D49" s="9">
        <f>C49*$D$20</f>
        <v>146.98875000000012</v>
      </c>
      <c r="E49" s="16">
        <f>ROUND(G49*$D$20,2)+0.01</f>
        <v>136.38</v>
      </c>
      <c r="F49" s="9">
        <f>$D$20*H49</f>
        <v>10.620244321468938</v>
      </c>
      <c r="G49" s="17">
        <v>5.2881630898121645E-2</v>
      </c>
      <c r="H49" s="17">
        <f>C49-G49</f>
        <v>4.1183691018784052E-3</v>
      </c>
      <c r="I49" s="32" t="s">
        <v>73</v>
      </c>
    </row>
    <row r="50" spans="1:9" x14ac:dyDescent="0.25">
      <c r="A50" s="1"/>
      <c r="B50" s="1"/>
      <c r="C50" s="1"/>
      <c r="D50" s="1"/>
      <c r="E50" s="1"/>
      <c r="F50" s="1"/>
      <c r="G50" s="1"/>
      <c r="H50" s="1"/>
      <c r="I50" s="32"/>
    </row>
    <row r="51" spans="1:9" x14ac:dyDescent="0.25">
      <c r="A51" s="6" t="s">
        <v>16</v>
      </c>
      <c r="B51" s="7" t="s">
        <v>55</v>
      </c>
      <c r="C51" s="8">
        <v>4.500000000000004E-2</v>
      </c>
      <c r="D51" s="9">
        <f>C51*$D$20</f>
        <v>116.0437500000001</v>
      </c>
      <c r="E51" s="16">
        <f t="shared" ref="E28:E51" si="0">ROUND(G51*$D$20,2)+0</f>
        <v>136.26</v>
      </c>
      <c r="F51" s="9">
        <f>D$20*H51</f>
        <v>-20.218152026521086</v>
      </c>
      <c r="G51" s="17">
        <v>5.2840291624438658E-2</v>
      </c>
      <c r="H51" s="17">
        <f>C51-G51</f>
        <v>-7.8402916244386181E-3</v>
      </c>
      <c r="I51" s="32"/>
    </row>
    <row r="53" spans="1:9" x14ac:dyDescent="0.25">
      <c r="A53" s="33" t="s">
        <v>74</v>
      </c>
      <c r="B53" s="33"/>
      <c r="C53" s="33"/>
      <c r="D53" s="33"/>
      <c r="E53" s="33"/>
      <c r="F53" s="33"/>
      <c r="G53" s="33"/>
      <c r="H53" s="33"/>
    </row>
    <row r="54" spans="1:9" x14ac:dyDescent="0.25">
      <c r="A54" s="33"/>
      <c r="B54" s="33"/>
      <c r="C54" s="33"/>
      <c r="D54" s="33"/>
      <c r="E54" s="33"/>
      <c r="F54" s="33"/>
      <c r="G54" s="33"/>
      <c r="H54" s="33"/>
    </row>
    <row r="55" spans="1:9" ht="41.25" customHeight="1" x14ac:dyDescent="0.25">
      <c r="A55" s="33"/>
      <c r="B55" s="33"/>
      <c r="C55" s="33"/>
      <c r="D55" s="33"/>
      <c r="E55" s="33"/>
      <c r="F55" s="33"/>
      <c r="G55" s="33"/>
      <c r="H55" s="33"/>
    </row>
    <row r="57" spans="1:9" ht="29.25" customHeight="1" x14ac:dyDescent="0.25">
      <c r="A57" s="33" t="s">
        <v>75</v>
      </c>
      <c r="B57" s="33"/>
      <c r="C57" s="33"/>
      <c r="D57" s="33"/>
      <c r="E57" s="33"/>
      <c r="F57" s="33"/>
      <c r="G57" s="33"/>
      <c r="H57" s="33"/>
    </row>
    <row r="58" spans="1:9" x14ac:dyDescent="0.25">
      <c r="A58" s="33"/>
      <c r="B58" s="33"/>
      <c r="C58" s="33"/>
      <c r="D58" s="33"/>
      <c r="E58" s="33"/>
      <c r="F58" s="33"/>
      <c r="G58" s="33"/>
      <c r="H58" s="33"/>
    </row>
    <row r="59" spans="1:9" x14ac:dyDescent="0.25">
      <c r="A59" s="33"/>
      <c r="B59" s="33"/>
      <c r="C59" s="33"/>
      <c r="D59" s="33"/>
      <c r="E59" s="33"/>
      <c r="F59" s="33"/>
      <c r="G59" s="33"/>
      <c r="H59" s="33"/>
    </row>
    <row r="61" spans="1:9" x14ac:dyDescent="0.25">
      <c r="A61" s="33" t="s">
        <v>76</v>
      </c>
      <c r="B61" s="33"/>
      <c r="C61" s="33"/>
      <c r="D61" s="33"/>
      <c r="E61" s="33"/>
      <c r="F61" s="33"/>
      <c r="G61" s="33"/>
      <c r="H61" s="33"/>
    </row>
    <row r="62" spans="1:9" ht="28.5" customHeight="1" x14ac:dyDescent="0.25">
      <c r="A62" s="33"/>
      <c r="B62" s="33"/>
      <c r="C62" s="33"/>
      <c r="D62" s="33"/>
      <c r="E62" s="33"/>
      <c r="F62" s="33"/>
      <c r="G62" s="33"/>
      <c r="H62" s="33"/>
    </row>
    <row r="63" spans="1:9" x14ac:dyDescent="0.25">
      <c r="A63" s="33"/>
      <c r="B63" s="33"/>
      <c r="C63" s="33"/>
      <c r="D63" s="33"/>
      <c r="E63" s="33"/>
      <c r="F63" s="33"/>
      <c r="G63" s="33"/>
      <c r="H63" s="33"/>
    </row>
    <row r="65" spans="1:8" x14ac:dyDescent="0.25">
      <c r="A65" s="33" t="s">
        <v>77</v>
      </c>
      <c r="B65" s="33"/>
      <c r="C65" s="33"/>
      <c r="D65" s="33"/>
      <c r="E65" s="33"/>
      <c r="F65" s="33"/>
      <c r="G65" s="33"/>
      <c r="H65" s="33"/>
    </row>
    <row r="66" spans="1:8" ht="34.5" customHeight="1" x14ac:dyDescent="0.25">
      <c r="A66" s="33"/>
      <c r="B66" s="33"/>
      <c r="C66" s="33"/>
      <c r="D66" s="33"/>
      <c r="E66" s="33"/>
      <c r="F66" s="33"/>
      <c r="G66" s="33"/>
      <c r="H66" s="33"/>
    </row>
    <row r="67" spans="1:8" x14ac:dyDescent="0.25">
      <c r="A67" s="33"/>
      <c r="B67" s="33"/>
      <c r="C67" s="33"/>
      <c r="D67" s="33"/>
      <c r="E67" s="33"/>
      <c r="F67" s="33"/>
      <c r="G67" s="33"/>
      <c r="H67" s="33"/>
    </row>
    <row r="69" spans="1:8" x14ac:dyDescent="0.25">
      <c r="A69" s="33" t="s">
        <v>78</v>
      </c>
      <c r="B69" s="33"/>
      <c r="C69" s="33"/>
      <c r="D69" s="33"/>
      <c r="E69" s="33"/>
      <c r="F69" s="33"/>
      <c r="G69" s="33"/>
      <c r="H69" s="33"/>
    </row>
    <row r="70" spans="1:8" ht="27" customHeight="1" x14ac:dyDescent="0.25">
      <c r="A70" s="33"/>
      <c r="B70" s="33"/>
      <c r="C70" s="33"/>
      <c r="D70" s="33"/>
      <c r="E70" s="33"/>
      <c r="F70" s="33"/>
      <c r="G70" s="33"/>
      <c r="H70" s="33"/>
    </row>
    <row r="71" spans="1:8" ht="23.25" customHeight="1" x14ac:dyDescent="0.25">
      <c r="A71" s="33"/>
      <c r="B71" s="33"/>
      <c r="C71" s="33"/>
      <c r="D71" s="33"/>
      <c r="E71" s="33"/>
      <c r="F71" s="33"/>
      <c r="G71" s="33"/>
      <c r="H71" s="33"/>
    </row>
    <row r="73" spans="1:8" x14ac:dyDescent="0.25">
      <c r="A73" s="33" t="s">
        <v>79</v>
      </c>
      <c r="B73" s="33"/>
      <c r="C73" s="33"/>
      <c r="D73" s="33"/>
      <c r="E73" s="33"/>
      <c r="F73" s="33"/>
      <c r="G73" s="33"/>
      <c r="H73" s="33"/>
    </row>
    <row r="74" spans="1:8" ht="28.5" customHeight="1" x14ac:dyDescent="0.25">
      <c r="A74" s="33"/>
      <c r="B74" s="33"/>
      <c r="C74" s="33"/>
      <c r="D74" s="33"/>
      <c r="E74" s="33"/>
      <c r="F74" s="33"/>
      <c r="G74" s="33"/>
      <c r="H74" s="33"/>
    </row>
    <row r="75" spans="1:8" x14ac:dyDescent="0.25">
      <c r="A75" s="33"/>
      <c r="B75" s="33"/>
      <c r="C75" s="33"/>
      <c r="D75" s="33"/>
      <c r="E75" s="33"/>
      <c r="F75" s="33"/>
      <c r="G75" s="33"/>
      <c r="H75" s="33"/>
    </row>
    <row r="77" spans="1:8" x14ac:dyDescent="0.25">
      <c r="A77" s="33" t="s">
        <v>80</v>
      </c>
      <c r="B77" s="33"/>
      <c r="C77" s="33"/>
      <c r="D77" s="33"/>
      <c r="E77" s="33"/>
      <c r="F77" s="33"/>
      <c r="G77" s="33"/>
      <c r="H77" s="33"/>
    </row>
    <row r="78" spans="1:8" ht="30" customHeight="1" x14ac:dyDescent="0.25">
      <c r="A78" s="33"/>
      <c r="B78" s="33"/>
      <c r="C78" s="33"/>
      <c r="D78" s="33"/>
      <c r="E78" s="33"/>
      <c r="F78" s="33"/>
      <c r="G78" s="33"/>
      <c r="H78" s="33"/>
    </row>
    <row r="79" spans="1:8" x14ac:dyDescent="0.25">
      <c r="A79" s="33"/>
      <c r="B79" s="33"/>
      <c r="C79" s="33"/>
      <c r="D79" s="33"/>
      <c r="E79" s="33"/>
      <c r="F79" s="33"/>
      <c r="G79" s="33"/>
      <c r="H79" s="33"/>
    </row>
    <row r="81" spans="1:8" ht="12" customHeight="1" x14ac:dyDescent="0.25">
      <c r="A81" s="33" t="s">
        <v>81</v>
      </c>
      <c r="B81" s="33"/>
      <c r="C81" s="33"/>
      <c r="D81" s="33"/>
      <c r="E81" s="33"/>
      <c r="F81" s="33"/>
      <c r="G81" s="33"/>
      <c r="H81" s="33"/>
    </row>
    <row r="82" spans="1:8" x14ac:dyDescent="0.25">
      <c r="A82" s="33"/>
      <c r="B82" s="33"/>
      <c r="C82" s="33"/>
      <c r="D82" s="33"/>
      <c r="E82" s="33"/>
      <c r="F82" s="33"/>
      <c r="G82" s="33"/>
      <c r="H82" s="33"/>
    </row>
    <row r="83" spans="1:8" ht="37.5" customHeight="1" x14ac:dyDescent="0.25">
      <c r="A83" s="33"/>
      <c r="B83" s="33"/>
      <c r="C83" s="33"/>
      <c r="D83" s="33"/>
      <c r="E83" s="33"/>
      <c r="F83" s="33"/>
      <c r="G83" s="33"/>
      <c r="H83" s="33"/>
    </row>
    <row r="85" spans="1:8" x14ac:dyDescent="0.25">
      <c r="A85" s="33" t="s">
        <v>82</v>
      </c>
      <c r="B85" s="33"/>
      <c r="C85" s="33"/>
      <c r="D85" s="33"/>
      <c r="E85" s="33"/>
      <c r="F85" s="33"/>
      <c r="G85" s="33"/>
      <c r="H85" s="33"/>
    </row>
    <row r="86" spans="1:8" x14ac:dyDescent="0.25">
      <c r="A86" s="33"/>
      <c r="B86" s="33"/>
      <c r="C86" s="33"/>
      <c r="D86" s="33"/>
      <c r="E86" s="33"/>
      <c r="F86" s="33"/>
      <c r="G86" s="33"/>
      <c r="H86" s="33"/>
    </row>
    <row r="87" spans="1:8" x14ac:dyDescent="0.25">
      <c r="A87" s="33"/>
      <c r="B87" s="33"/>
      <c r="C87" s="33"/>
      <c r="D87" s="33"/>
      <c r="E87" s="33"/>
      <c r="F87" s="33"/>
      <c r="G87" s="33"/>
      <c r="H87" s="33"/>
    </row>
    <row r="89" spans="1:8" x14ac:dyDescent="0.25">
      <c r="A89" s="33" t="s">
        <v>83</v>
      </c>
      <c r="B89" s="33"/>
      <c r="C89" s="33"/>
      <c r="D89" s="33"/>
      <c r="E89" s="33"/>
      <c r="F89" s="33"/>
      <c r="G89" s="33"/>
      <c r="H89" s="33"/>
    </row>
    <row r="90" spans="1:8" x14ac:dyDescent="0.25">
      <c r="A90" s="33"/>
      <c r="B90" s="33"/>
      <c r="C90" s="33"/>
      <c r="D90" s="33"/>
      <c r="E90" s="33"/>
      <c r="F90" s="33"/>
      <c r="G90" s="33"/>
      <c r="H90" s="33"/>
    </row>
    <row r="91" spans="1:8" x14ac:dyDescent="0.25">
      <c r="A91" s="33"/>
      <c r="B91" s="33"/>
      <c r="C91" s="33"/>
      <c r="D91" s="33"/>
      <c r="E91" s="33"/>
      <c r="F91" s="33"/>
      <c r="G91" s="33"/>
      <c r="H91" s="33"/>
    </row>
    <row r="93" spans="1:8" x14ac:dyDescent="0.25">
      <c r="A93" s="33" t="s">
        <v>84</v>
      </c>
      <c r="B93" s="33"/>
      <c r="C93" s="33"/>
      <c r="D93" s="33"/>
      <c r="E93" s="33"/>
      <c r="F93" s="33"/>
      <c r="G93" s="33"/>
      <c r="H93" s="33"/>
    </row>
    <row r="94" spans="1:8" x14ac:dyDescent="0.25">
      <c r="A94" s="33"/>
      <c r="B94" s="33"/>
      <c r="C94" s="33"/>
      <c r="D94" s="33"/>
      <c r="E94" s="33"/>
      <c r="F94" s="33"/>
      <c r="G94" s="33"/>
      <c r="H94" s="33"/>
    </row>
    <row r="95" spans="1:8" x14ac:dyDescent="0.25">
      <c r="A95" s="33"/>
      <c r="B95" s="33"/>
      <c r="C95" s="33"/>
      <c r="D95" s="33"/>
      <c r="E95" s="33"/>
      <c r="F95" s="33"/>
      <c r="G95" s="33"/>
      <c r="H95" s="33"/>
    </row>
    <row r="97" spans="1:8" x14ac:dyDescent="0.25">
      <c r="A97" s="33" t="s">
        <v>85</v>
      </c>
      <c r="B97" s="33"/>
      <c r="C97" s="33"/>
      <c r="D97" s="33"/>
      <c r="E97" s="33"/>
      <c r="F97" s="33"/>
      <c r="G97" s="33"/>
      <c r="H97" s="33"/>
    </row>
    <row r="98" spans="1:8" x14ac:dyDescent="0.25">
      <c r="A98" s="33"/>
      <c r="B98" s="33"/>
      <c r="C98" s="33"/>
      <c r="D98" s="33"/>
      <c r="E98" s="33"/>
      <c r="F98" s="33"/>
      <c r="G98" s="33"/>
      <c r="H98" s="33"/>
    </row>
    <row r="99" spans="1:8" x14ac:dyDescent="0.25">
      <c r="A99" s="33"/>
      <c r="B99" s="33"/>
      <c r="C99" s="33"/>
      <c r="D99" s="33"/>
      <c r="E99" s="33"/>
      <c r="F99" s="33"/>
      <c r="G99" s="33"/>
      <c r="H99" s="33"/>
    </row>
    <row r="101" spans="1:8" x14ac:dyDescent="0.25">
      <c r="A101" s="33" t="s">
        <v>86</v>
      </c>
      <c r="B101" s="33"/>
      <c r="C101" s="33"/>
      <c r="D101" s="33"/>
      <c r="E101" s="33"/>
      <c r="F101" s="33"/>
      <c r="G101" s="33"/>
      <c r="H101" s="33"/>
    </row>
    <row r="102" spans="1:8" x14ac:dyDescent="0.25">
      <c r="A102" s="33"/>
      <c r="B102" s="33"/>
      <c r="C102" s="33"/>
      <c r="D102" s="33"/>
      <c r="E102" s="33"/>
      <c r="F102" s="33"/>
      <c r="G102" s="33"/>
      <c r="H102" s="33"/>
    </row>
    <row r="103" spans="1:8" x14ac:dyDescent="0.25">
      <c r="A103" s="33"/>
      <c r="B103" s="33"/>
      <c r="C103" s="33"/>
      <c r="D103" s="33"/>
      <c r="E103" s="33"/>
      <c r="F103" s="33"/>
      <c r="G103" s="33"/>
      <c r="H103" s="33"/>
    </row>
    <row r="104" spans="1:8" x14ac:dyDescent="0.25">
      <c r="A104" s="34"/>
      <c r="B104" s="34"/>
      <c r="C104" s="34"/>
      <c r="D104" s="34"/>
      <c r="E104" s="34"/>
      <c r="F104" s="34"/>
      <c r="G104" s="34"/>
      <c r="H104" s="34"/>
    </row>
    <row r="105" spans="1:8" ht="15" customHeight="1" x14ac:dyDescent="0.25">
      <c r="A105" s="33" t="s">
        <v>87</v>
      </c>
      <c r="B105" s="33"/>
      <c r="C105" s="33"/>
      <c r="D105" s="33"/>
      <c r="E105" s="33"/>
      <c r="F105" s="33"/>
      <c r="G105" s="33"/>
      <c r="H105" s="33"/>
    </row>
    <row r="106" spans="1:8" x14ac:dyDescent="0.25">
      <c r="A106" s="33"/>
      <c r="B106" s="33"/>
      <c r="C106" s="33"/>
      <c r="D106" s="33"/>
      <c r="E106" s="33"/>
      <c r="F106" s="33"/>
      <c r="G106" s="33"/>
      <c r="H106" s="33"/>
    </row>
    <row r="107" spans="1:8" x14ac:dyDescent="0.25">
      <c r="A107" s="33"/>
      <c r="B107" s="33"/>
      <c r="C107" s="33"/>
      <c r="D107" s="33"/>
      <c r="E107" s="33"/>
      <c r="F107" s="33"/>
      <c r="G107" s="33"/>
      <c r="H107" s="33"/>
    </row>
    <row r="108" spans="1:8" x14ac:dyDescent="0.25">
      <c r="A108" s="34"/>
      <c r="B108" s="34"/>
      <c r="C108" s="34"/>
      <c r="D108" s="34"/>
      <c r="E108" s="34"/>
      <c r="F108" s="34"/>
      <c r="G108" s="34"/>
      <c r="H108" s="34"/>
    </row>
    <row r="109" spans="1:8" ht="15" customHeight="1" x14ac:dyDescent="0.25">
      <c r="A109" s="33" t="s">
        <v>89</v>
      </c>
      <c r="B109" s="33"/>
      <c r="C109" s="33"/>
      <c r="D109" s="33"/>
      <c r="E109" s="33"/>
      <c r="F109" s="33"/>
      <c r="G109" s="33"/>
      <c r="H109" s="33"/>
    </row>
    <row r="110" spans="1:8" x14ac:dyDescent="0.25">
      <c r="A110" s="33"/>
      <c r="B110" s="33"/>
      <c r="C110" s="33"/>
      <c r="D110" s="33"/>
      <c r="E110" s="33"/>
      <c r="F110" s="33"/>
      <c r="G110" s="33"/>
      <c r="H110" s="33"/>
    </row>
    <row r="111" spans="1:8" x14ac:dyDescent="0.25">
      <c r="A111" s="33"/>
      <c r="B111" s="33"/>
      <c r="C111" s="33"/>
      <c r="D111" s="33"/>
      <c r="E111" s="33"/>
      <c r="F111" s="33"/>
      <c r="G111" s="33"/>
      <c r="H111" s="33"/>
    </row>
    <row r="112" spans="1:8" x14ac:dyDescent="0.25">
      <c r="A112" s="1"/>
      <c r="B112" s="1"/>
      <c r="C112" s="1"/>
      <c r="D112" s="1"/>
      <c r="E112" s="1"/>
      <c r="F112" s="1"/>
      <c r="G112" s="1"/>
      <c r="H112" s="1"/>
    </row>
    <row r="113" spans="1:8" ht="15" customHeight="1" x14ac:dyDescent="0.25">
      <c r="A113" s="33" t="s">
        <v>70</v>
      </c>
      <c r="B113" s="33"/>
      <c r="C113" s="33"/>
      <c r="D113" s="33"/>
      <c r="E113" s="33"/>
      <c r="F113" s="33"/>
      <c r="G113" s="33"/>
      <c r="H113" s="33"/>
    </row>
    <row r="114" spans="1:8" x14ac:dyDescent="0.25">
      <c r="A114" s="33"/>
      <c r="B114" s="33"/>
      <c r="C114" s="33"/>
      <c r="D114" s="33"/>
      <c r="E114" s="33"/>
      <c r="F114" s="33"/>
      <c r="G114" s="33"/>
      <c r="H114" s="33"/>
    </row>
    <row r="115" spans="1:8" x14ac:dyDescent="0.25">
      <c r="A115" s="33"/>
      <c r="B115" s="33"/>
      <c r="C115" s="33"/>
      <c r="D115" s="33"/>
      <c r="E115" s="33"/>
      <c r="F115" s="33"/>
      <c r="G115" s="33"/>
      <c r="H115" s="33"/>
    </row>
    <row r="116" spans="1:8" x14ac:dyDescent="0.25">
      <c r="A116" s="34"/>
      <c r="B116" s="34"/>
      <c r="C116" s="34"/>
      <c r="D116" s="34"/>
      <c r="E116" s="34"/>
      <c r="F116" s="34"/>
      <c r="G116" s="34"/>
      <c r="H116" s="34"/>
    </row>
    <row r="117" spans="1:8" ht="15" customHeight="1" x14ac:dyDescent="0.25">
      <c r="A117" s="33" t="s">
        <v>90</v>
      </c>
      <c r="B117" s="33"/>
      <c r="C117" s="33"/>
      <c r="D117" s="33"/>
      <c r="E117" s="33"/>
      <c r="F117" s="33"/>
      <c r="G117" s="33"/>
      <c r="H117" s="33"/>
    </row>
    <row r="118" spans="1:8" x14ac:dyDescent="0.25">
      <c r="A118" s="33"/>
      <c r="B118" s="33"/>
      <c r="C118" s="33"/>
      <c r="D118" s="33"/>
      <c r="E118" s="33"/>
      <c r="F118" s="33"/>
      <c r="G118" s="33"/>
      <c r="H118" s="33"/>
    </row>
    <row r="119" spans="1:8" x14ac:dyDescent="0.25">
      <c r="A119" s="33"/>
      <c r="B119" s="33"/>
      <c r="C119" s="33"/>
      <c r="D119" s="33"/>
      <c r="E119" s="33"/>
      <c r="F119" s="33"/>
      <c r="G119" s="33"/>
      <c r="H119" s="33"/>
    </row>
    <row r="120" spans="1:8" x14ac:dyDescent="0.25">
      <c r="A120" s="1"/>
      <c r="B120" s="1"/>
      <c r="C120" s="1"/>
      <c r="D120" s="1"/>
      <c r="E120" s="1"/>
      <c r="F120" s="1"/>
      <c r="G120" s="1"/>
      <c r="H120" s="1"/>
    </row>
    <row r="124" spans="1:8" x14ac:dyDescent="0.25">
      <c r="A124" s="1"/>
      <c r="B124" s="1"/>
      <c r="C124" s="1"/>
      <c r="D124" s="1"/>
      <c r="E124" s="1"/>
      <c r="F124" s="1"/>
      <c r="G124" s="1"/>
      <c r="H124" s="1"/>
    </row>
    <row r="128" spans="1:8" x14ac:dyDescent="0.25">
      <c r="A128" s="1"/>
      <c r="B128" s="1"/>
      <c r="C128" s="1"/>
      <c r="D128" s="1"/>
      <c r="E128" s="1"/>
      <c r="F128" s="1"/>
      <c r="G128" s="1"/>
      <c r="H128" s="1"/>
    </row>
    <row r="136" spans="1:8" x14ac:dyDescent="0.25">
      <c r="A136" s="1"/>
      <c r="B136" s="1"/>
      <c r="C136" s="1"/>
      <c r="D136" s="1"/>
      <c r="E136" s="1"/>
      <c r="F136" s="1"/>
      <c r="G136" s="1"/>
      <c r="H136" s="1"/>
    </row>
    <row r="144" spans="1:8" x14ac:dyDescent="0.25">
      <c r="A144" s="1"/>
      <c r="B144" s="1"/>
      <c r="C144" s="1"/>
      <c r="D144" s="1"/>
      <c r="E144" s="1"/>
      <c r="F144" s="1"/>
      <c r="G144" s="1"/>
      <c r="H144" s="1"/>
    </row>
    <row r="148" spans="1:8" x14ac:dyDescent="0.25">
      <c r="A148" s="1"/>
      <c r="B148" s="1"/>
      <c r="C148" s="1"/>
      <c r="D148" s="1"/>
      <c r="E148" s="1"/>
      <c r="F148" s="1"/>
      <c r="G148" s="1"/>
      <c r="H148" s="1"/>
    </row>
    <row r="152" spans="1:8" x14ac:dyDescent="0.25">
      <c r="A152" s="1"/>
      <c r="B152" s="1"/>
      <c r="C152" s="1"/>
      <c r="D152" s="1"/>
      <c r="E152" s="1"/>
      <c r="F152" s="1"/>
      <c r="G152" s="1"/>
      <c r="H152" s="1"/>
    </row>
    <row r="156" spans="1:8" x14ac:dyDescent="0.25">
      <c r="A156" s="1"/>
      <c r="B156" s="1"/>
      <c r="C156" s="1"/>
      <c r="D156" s="1"/>
      <c r="E156" s="1"/>
      <c r="F156" s="1"/>
      <c r="G156" s="1"/>
      <c r="H156" s="1"/>
    </row>
    <row r="160" spans="1:8" x14ac:dyDescent="0.25">
      <c r="A160" s="1"/>
      <c r="B160" s="1"/>
      <c r="C160" s="1"/>
      <c r="D160" s="1"/>
      <c r="E160" s="1"/>
      <c r="F160" s="1"/>
      <c r="G160" s="1"/>
      <c r="H160" s="1"/>
    </row>
    <row r="164" spans="1:8" x14ac:dyDescent="0.25">
      <c r="A164" s="1"/>
      <c r="B164" s="1"/>
      <c r="C164" s="1"/>
      <c r="D164" s="1"/>
      <c r="E164" s="1"/>
      <c r="F164" s="1"/>
      <c r="G164" s="1"/>
      <c r="H164" s="1"/>
    </row>
    <row r="168" spans="1:8" x14ac:dyDescent="0.25">
      <c r="A168" s="1"/>
      <c r="B168" s="1"/>
      <c r="C168" s="1"/>
      <c r="D168" s="1"/>
      <c r="E168" s="1"/>
      <c r="F168" s="1"/>
      <c r="G168" s="1"/>
      <c r="H168" s="1"/>
    </row>
  </sheetData>
  <sortState xmlns:xlrd2="http://schemas.microsoft.com/office/spreadsheetml/2017/richdata2" ref="A40:H49">
    <sortCondition ref="A40:A49"/>
  </sortState>
  <mergeCells count="29">
    <mergeCell ref="A10:H12"/>
    <mergeCell ref="A15:H15"/>
    <mergeCell ref="A1:F1"/>
    <mergeCell ref="A2:F2"/>
    <mergeCell ref="A4:B4"/>
    <mergeCell ref="A5:H7"/>
    <mergeCell ref="A9:B9"/>
    <mergeCell ref="A101:H103"/>
    <mergeCell ref="A13:H13"/>
    <mergeCell ref="A14:H14"/>
    <mergeCell ref="A16:H16"/>
    <mergeCell ref="A17:H17"/>
    <mergeCell ref="A20:C20"/>
    <mergeCell ref="A97:H99"/>
    <mergeCell ref="A109:H111"/>
    <mergeCell ref="A85:H87"/>
    <mergeCell ref="A117:H119"/>
    <mergeCell ref="A89:H91"/>
    <mergeCell ref="A113:H115"/>
    <mergeCell ref="A77:H79"/>
    <mergeCell ref="A61:H63"/>
    <mergeCell ref="A73:H75"/>
    <mergeCell ref="A69:H71"/>
    <mergeCell ref="A105:H107"/>
    <mergeCell ref="A93:H95"/>
    <mergeCell ref="A53:H55"/>
    <mergeCell ref="A57:H59"/>
    <mergeCell ref="A81:H83"/>
    <mergeCell ref="A65:H6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B805C-4172-41AC-8A51-E1C17DB3C6A3}">
  <dimension ref="A2:H113"/>
  <sheetViews>
    <sheetView workbookViewId="0">
      <selection activeCell="A2" sqref="A2:C2"/>
    </sheetView>
  </sheetViews>
  <sheetFormatPr defaultRowHeight="15" x14ac:dyDescent="0.25"/>
  <cols>
    <col min="1" max="1" width="32.42578125" style="36" customWidth="1"/>
    <col min="2" max="2" width="14.140625" style="36" customWidth="1"/>
    <col min="3" max="3" width="27.28515625" style="36" customWidth="1"/>
    <col min="4" max="4" width="11.5703125" style="36" customWidth="1"/>
    <col min="5" max="5" width="17.5703125" style="36" customWidth="1"/>
    <col min="6" max="6" width="30.5703125" style="36" customWidth="1"/>
    <col min="7" max="7" width="42.28515625" style="36" customWidth="1"/>
    <col min="8" max="16384" width="9.140625" style="36"/>
  </cols>
  <sheetData>
    <row r="2" spans="1:7" x14ac:dyDescent="0.25">
      <c r="A2" s="35" t="s">
        <v>91</v>
      </c>
      <c r="B2" s="35"/>
      <c r="C2" s="35"/>
    </row>
    <row r="3" spans="1:7" x14ac:dyDescent="0.25">
      <c r="A3" s="37" t="s">
        <v>92</v>
      </c>
      <c r="B3" s="37"/>
      <c r="C3" s="37"/>
    </row>
    <row r="4" spans="1:7" x14ac:dyDescent="0.25">
      <c r="C4" s="38"/>
    </row>
    <row r="5" spans="1:7" x14ac:dyDescent="0.25">
      <c r="A5" s="36" t="s">
        <v>93</v>
      </c>
      <c r="B5" s="39">
        <v>100000</v>
      </c>
    </row>
    <row r="6" spans="1:7" x14ac:dyDescent="0.25">
      <c r="A6" s="36" t="s">
        <v>94</v>
      </c>
      <c r="B6" s="40">
        <v>500</v>
      </c>
    </row>
    <row r="7" spans="1:7" x14ac:dyDescent="0.25">
      <c r="B7" s="41"/>
    </row>
    <row r="8" spans="1:7" x14ac:dyDescent="0.25">
      <c r="A8" s="42" t="s">
        <v>95</v>
      </c>
      <c r="B8" s="43">
        <f>$B$6/$B$5</f>
        <v>5.0000000000000001E-3</v>
      </c>
      <c r="E8" s="44"/>
      <c r="F8" s="45"/>
      <c r="G8" s="46"/>
    </row>
    <row r="9" spans="1:7" x14ac:dyDescent="0.25">
      <c r="A9" s="47" t="s">
        <v>96</v>
      </c>
      <c r="B9" s="48">
        <f>SUM(B14:B40009)</f>
        <v>0</v>
      </c>
      <c r="E9" s="44"/>
      <c r="F9" s="45"/>
      <c r="G9" s="46"/>
    </row>
    <row r="10" spans="1:7" x14ac:dyDescent="0.25">
      <c r="A10" s="49" t="s">
        <v>97</v>
      </c>
      <c r="B10" s="50">
        <f>SUM(C14:C40009)</f>
        <v>0</v>
      </c>
      <c r="E10" s="44"/>
      <c r="F10" s="45"/>
      <c r="G10" s="46"/>
    </row>
    <row r="11" spans="1:7" x14ac:dyDescent="0.25">
      <c r="A11" s="49" t="s">
        <v>98</v>
      </c>
      <c r="B11" s="51">
        <f>$B$6-$B$10</f>
        <v>500</v>
      </c>
      <c r="E11" s="44"/>
      <c r="F11" s="45"/>
      <c r="G11" s="46"/>
    </row>
    <row r="12" spans="1:7" x14ac:dyDescent="0.25">
      <c r="A12"/>
      <c r="B12" s="41"/>
      <c r="E12" s="44"/>
      <c r="F12" s="45"/>
      <c r="G12" s="46"/>
    </row>
    <row r="13" spans="1:7" ht="45" x14ac:dyDescent="0.25">
      <c r="A13" s="52" t="s">
        <v>99</v>
      </c>
      <c r="B13" s="53" t="s">
        <v>100</v>
      </c>
      <c r="C13" s="53" t="s">
        <v>101</v>
      </c>
      <c r="F13" s="46"/>
      <c r="G13" s="46"/>
    </row>
    <row r="14" spans="1:7" x14ac:dyDescent="0.25">
      <c r="A14" s="54" t="s">
        <v>102</v>
      </c>
      <c r="B14" s="55">
        <v>0</v>
      </c>
      <c r="C14" s="50">
        <f>ROUND(($B$6/$B$5)*B14,2)</f>
        <v>0</v>
      </c>
      <c r="F14" s="46"/>
      <c r="G14" s="46"/>
    </row>
    <row r="15" spans="1:7" x14ac:dyDescent="0.25">
      <c r="A15" s="56" t="s">
        <v>103</v>
      </c>
      <c r="B15" s="55">
        <v>0</v>
      </c>
      <c r="C15" s="51">
        <f t="shared" ref="C15:C78" si="0">ROUND(($B$6/$B$5)*B15,2)</f>
        <v>0</v>
      </c>
    </row>
    <row r="16" spans="1:7" x14ac:dyDescent="0.25">
      <c r="A16" s="54" t="s">
        <v>104</v>
      </c>
      <c r="B16" s="55">
        <v>0</v>
      </c>
      <c r="C16" s="50">
        <f t="shared" si="0"/>
        <v>0</v>
      </c>
    </row>
    <row r="17" spans="1:8" x14ac:dyDescent="0.25">
      <c r="A17" s="56" t="s">
        <v>105</v>
      </c>
      <c r="B17" s="55">
        <v>0</v>
      </c>
      <c r="C17" s="51">
        <f t="shared" si="0"/>
        <v>0</v>
      </c>
      <c r="H17" s="57"/>
    </row>
    <row r="18" spans="1:8" x14ac:dyDescent="0.25">
      <c r="A18" s="54" t="s">
        <v>106</v>
      </c>
      <c r="B18" s="55">
        <v>0</v>
      </c>
      <c r="C18" s="50">
        <f t="shared" si="0"/>
        <v>0</v>
      </c>
    </row>
    <row r="19" spans="1:8" x14ac:dyDescent="0.25">
      <c r="A19" s="56" t="s">
        <v>107</v>
      </c>
      <c r="B19" s="55">
        <v>0</v>
      </c>
      <c r="C19" s="51">
        <f t="shared" si="0"/>
        <v>0</v>
      </c>
    </row>
    <row r="20" spans="1:8" x14ac:dyDescent="0.25">
      <c r="A20" s="54" t="s">
        <v>108</v>
      </c>
      <c r="B20" s="55">
        <v>0</v>
      </c>
      <c r="C20" s="50">
        <f t="shared" si="0"/>
        <v>0</v>
      </c>
    </row>
    <row r="21" spans="1:8" x14ac:dyDescent="0.25">
      <c r="A21" s="56" t="s">
        <v>109</v>
      </c>
      <c r="B21" s="55">
        <v>0</v>
      </c>
      <c r="C21" s="51">
        <f t="shared" si="0"/>
        <v>0</v>
      </c>
    </row>
    <row r="22" spans="1:8" x14ac:dyDescent="0.25">
      <c r="A22" s="54" t="s">
        <v>110</v>
      </c>
      <c r="B22" s="55">
        <v>0</v>
      </c>
      <c r="C22" s="50">
        <f t="shared" si="0"/>
        <v>0</v>
      </c>
    </row>
    <row r="23" spans="1:8" x14ac:dyDescent="0.25">
      <c r="A23" s="56" t="s">
        <v>111</v>
      </c>
      <c r="B23" s="55">
        <v>0</v>
      </c>
      <c r="C23" s="51">
        <f t="shared" si="0"/>
        <v>0</v>
      </c>
    </row>
    <row r="24" spans="1:8" x14ac:dyDescent="0.25">
      <c r="A24" s="54" t="s">
        <v>112</v>
      </c>
      <c r="B24" s="55">
        <v>0</v>
      </c>
      <c r="C24" s="50">
        <f t="shared" si="0"/>
        <v>0</v>
      </c>
    </row>
    <row r="25" spans="1:8" x14ac:dyDescent="0.25">
      <c r="A25" s="56" t="s">
        <v>113</v>
      </c>
      <c r="B25" s="55">
        <v>0</v>
      </c>
      <c r="C25" s="51">
        <f t="shared" si="0"/>
        <v>0</v>
      </c>
    </row>
    <row r="26" spans="1:8" x14ac:dyDescent="0.25">
      <c r="A26" s="54" t="s">
        <v>114</v>
      </c>
      <c r="B26" s="55">
        <v>0</v>
      </c>
      <c r="C26" s="50">
        <f t="shared" si="0"/>
        <v>0</v>
      </c>
    </row>
    <row r="27" spans="1:8" x14ac:dyDescent="0.25">
      <c r="A27" s="56" t="s">
        <v>115</v>
      </c>
      <c r="B27" s="55">
        <v>0</v>
      </c>
      <c r="C27" s="51">
        <f t="shared" si="0"/>
        <v>0</v>
      </c>
    </row>
    <row r="28" spans="1:8" x14ac:dyDescent="0.25">
      <c r="A28" s="54" t="s">
        <v>116</v>
      </c>
      <c r="B28" s="55">
        <v>0</v>
      </c>
      <c r="C28" s="50">
        <f t="shared" si="0"/>
        <v>0</v>
      </c>
    </row>
    <row r="29" spans="1:8" x14ac:dyDescent="0.25">
      <c r="A29" s="56" t="s">
        <v>117</v>
      </c>
      <c r="B29" s="55">
        <v>0</v>
      </c>
      <c r="C29" s="51">
        <f t="shared" si="0"/>
        <v>0</v>
      </c>
    </row>
    <row r="30" spans="1:8" x14ac:dyDescent="0.25">
      <c r="A30" s="54" t="s">
        <v>118</v>
      </c>
      <c r="B30" s="55">
        <v>0</v>
      </c>
      <c r="C30" s="50">
        <f t="shared" si="0"/>
        <v>0</v>
      </c>
    </row>
    <row r="31" spans="1:8" x14ac:dyDescent="0.25">
      <c r="A31" s="56" t="s">
        <v>119</v>
      </c>
      <c r="B31" s="55">
        <v>0</v>
      </c>
      <c r="C31" s="51">
        <f t="shared" si="0"/>
        <v>0</v>
      </c>
    </row>
    <row r="32" spans="1:8" x14ac:dyDescent="0.25">
      <c r="A32" s="54" t="s">
        <v>120</v>
      </c>
      <c r="B32" s="55">
        <v>0</v>
      </c>
      <c r="C32" s="50">
        <f t="shared" si="0"/>
        <v>0</v>
      </c>
    </row>
    <row r="33" spans="1:3" x14ac:dyDescent="0.25">
      <c r="A33" s="56" t="s">
        <v>121</v>
      </c>
      <c r="B33" s="55">
        <v>0</v>
      </c>
      <c r="C33" s="51">
        <f t="shared" si="0"/>
        <v>0</v>
      </c>
    </row>
    <row r="34" spans="1:3" x14ac:dyDescent="0.25">
      <c r="A34" s="54" t="s">
        <v>122</v>
      </c>
      <c r="B34" s="55">
        <v>0</v>
      </c>
      <c r="C34" s="50">
        <f t="shared" si="0"/>
        <v>0</v>
      </c>
    </row>
    <row r="35" spans="1:3" x14ac:dyDescent="0.25">
      <c r="A35" s="56" t="s">
        <v>123</v>
      </c>
      <c r="B35" s="55">
        <v>0</v>
      </c>
      <c r="C35" s="51">
        <f t="shared" si="0"/>
        <v>0</v>
      </c>
    </row>
    <row r="36" spans="1:3" x14ac:dyDescent="0.25">
      <c r="A36" s="54" t="s">
        <v>124</v>
      </c>
      <c r="B36" s="55">
        <v>0</v>
      </c>
      <c r="C36" s="50">
        <f t="shared" si="0"/>
        <v>0</v>
      </c>
    </row>
    <row r="37" spans="1:3" x14ac:dyDescent="0.25">
      <c r="A37" s="56" t="s">
        <v>125</v>
      </c>
      <c r="B37" s="55">
        <v>0</v>
      </c>
      <c r="C37" s="51">
        <f t="shared" si="0"/>
        <v>0</v>
      </c>
    </row>
    <row r="38" spans="1:3" x14ac:dyDescent="0.25">
      <c r="A38" s="54" t="s">
        <v>126</v>
      </c>
      <c r="B38" s="55">
        <v>0</v>
      </c>
      <c r="C38" s="50">
        <f t="shared" si="0"/>
        <v>0</v>
      </c>
    </row>
    <row r="39" spans="1:3" x14ac:dyDescent="0.25">
      <c r="A39" s="56" t="s">
        <v>127</v>
      </c>
      <c r="B39" s="55">
        <v>0</v>
      </c>
      <c r="C39" s="51">
        <f t="shared" si="0"/>
        <v>0</v>
      </c>
    </row>
    <row r="40" spans="1:3" x14ac:dyDescent="0.25">
      <c r="A40" s="54" t="s">
        <v>128</v>
      </c>
      <c r="B40" s="55">
        <v>0</v>
      </c>
      <c r="C40" s="50">
        <f t="shared" si="0"/>
        <v>0</v>
      </c>
    </row>
    <row r="41" spans="1:3" x14ac:dyDescent="0.25">
      <c r="A41" s="56" t="s">
        <v>129</v>
      </c>
      <c r="B41" s="55">
        <v>0</v>
      </c>
      <c r="C41" s="51">
        <f t="shared" si="0"/>
        <v>0</v>
      </c>
    </row>
    <row r="42" spans="1:3" x14ac:dyDescent="0.25">
      <c r="A42" s="54" t="s">
        <v>130</v>
      </c>
      <c r="B42" s="55">
        <v>0</v>
      </c>
      <c r="C42" s="50">
        <f t="shared" si="0"/>
        <v>0</v>
      </c>
    </row>
    <row r="43" spans="1:3" x14ac:dyDescent="0.25">
      <c r="A43" s="56" t="s">
        <v>131</v>
      </c>
      <c r="B43" s="55">
        <v>0</v>
      </c>
      <c r="C43" s="51">
        <f t="shared" si="0"/>
        <v>0</v>
      </c>
    </row>
    <row r="44" spans="1:3" x14ac:dyDescent="0.25">
      <c r="A44" s="54" t="s">
        <v>132</v>
      </c>
      <c r="B44" s="55">
        <v>0</v>
      </c>
      <c r="C44" s="50">
        <f t="shared" si="0"/>
        <v>0</v>
      </c>
    </row>
    <row r="45" spans="1:3" x14ac:dyDescent="0.25">
      <c r="A45" s="56" t="s">
        <v>133</v>
      </c>
      <c r="B45" s="55">
        <v>0</v>
      </c>
      <c r="C45" s="51">
        <f t="shared" si="0"/>
        <v>0</v>
      </c>
    </row>
    <row r="46" spans="1:3" x14ac:dyDescent="0.25">
      <c r="A46" s="54" t="s">
        <v>134</v>
      </c>
      <c r="B46" s="55">
        <v>0</v>
      </c>
      <c r="C46" s="50">
        <f t="shared" si="0"/>
        <v>0</v>
      </c>
    </row>
    <row r="47" spans="1:3" x14ac:dyDescent="0.25">
      <c r="A47" s="56" t="s">
        <v>135</v>
      </c>
      <c r="B47" s="55">
        <v>0</v>
      </c>
      <c r="C47" s="51">
        <f t="shared" si="0"/>
        <v>0</v>
      </c>
    </row>
    <row r="48" spans="1:3" x14ac:dyDescent="0.25">
      <c r="A48" s="54" t="s">
        <v>136</v>
      </c>
      <c r="B48" s="55">
        <v>0</v>
      </c>
      <c r="C48" s="50">
        <f t="shared" si="0"/>
        <v>0</v>
      </c>
    </row>
    <row r="49" spans="1:3" x14ac:dyDescent="0.25">
      <c r="A49" s="56" t="s">
        <v>137</v>
      </c>
      <c r="B49" s="55">
        <v>0</v>
      </c>
      <c r="C49" s="51">
        <f t="shared" si="0"/>
        <v>0</v>
      </c>
    </row>
    <row r="50" spans="1:3" x14ac:dyDescent="0.25">
      <c r="A50" s="54" t="s">
        <v>138</v>
      </c>
      <c r="B50" s="55">
        <v>0</v>
      </c>
      <c r="C50" s="50">
        <f t="shared" si="0"/>
        <v>0</v>
      </c>
    </row>
    <row r="51" spans="1:3" x14ac:dyDescent="0.25">
      <c r="A51" s="56" t="s">
        <v>139</v>
      </c>
      <c r="B51" s="55">
        <v>0</v>
      </c>
      <c r="C51" s="51">
        <f t="shared" si="0"/>
        <v>0</v>
      </c>
    </row>
    <row r="52" spans="1:3" x14ac:dyDescent="0.25">
      <c r="A52" s="54" t="s">
        <v>140</v>
      </c>
      <c r="B52" s="55">
        <v>0</v>
      </c>
      <c r="C52" s="50">
        <f t="shared" si="0"/>
        <v>0</v>
      </c>
    </row>
    <row r="53" spans="1:3" x14ac:dyDescent="0.25">
      <c r="A53" s="56" t="s">
        <v>141</v>
      </c>
      <c r="B53" s="55">
        <v>0</v>
      </c>
      <c r="C53" s="51">
        <f t="shared" si="0"/>
        <v>0</v>
      </c>
    </row>
    <row r="54" spans="1:3" x14ac:dyDescent="0.25">
      <c r="A54" s="54" t="s">
        <v>142</v>
      </c>
      <c r="B54" s="55">
        <v>0</v>
      </c>
      <c r="C54" s="50">
        <f t="shared" si="0"/>
        <v>0</v>
      </c>
    </row>
    <row r="55" spans="1:3" x14ac:dyDescent="0.25">
      <c r="A55" s="56" t="s">
        <v>143</v>
      </c>
      <c r="B55" s="55">
        <v>0</v>
      </c>
      <c r="C55" s="51">
        <f t="shared" si="0"/>
        <v>0</v>
      </c>
    </row>
    <row r="56" spans="1:3" x14ac:dyDescent="0.25">
      <c r="A56" s="54" t="s">
        <v>144</v>
      </c>
      <c r="B56" s="55">
        <v>0</v>
      </c>
      <c r="C56" s="50">
        <f t="shared" si="0"/>
        <v>0</v>
      </c>
    </row>
    <row r="57" spans="1:3" x14ac:dyDescent="0.25">
      <c r="A57" s="56" t="s">
        <v>145</v>
      </c>
      <c r="B57" s="55">
        <v>0</v>
      </c>
      <c r="C57" s="51">
        <f t="shared" si="0"/>
        <v>0</v>
      </c>
    </row>
    <row r="58" spans="1:3" x14ac:dyDescent="0.25">
      <c r="A58" s="54" t="s">
        <v>146</v>
      </c>
      <c r="B58" s="55">
        <v>0</v>
      </c>
      <c r="C58" s="50">
        <f t="shared" si="0"/>
        <v>0</v>
      </c>
    </row>
    <row r="59" spans="1:3" x14ac:dyDescent="0.25">
      <c r="A59" s="56" t="s">
        <v>147</v>
      </c>
      <c r="B59" s="55">
        <v>0</v>
      </c>
      <c r="C59" s="51">
        <f t="shared" si="0"/>
        <v>0</v>
      </c>
    </row>
    <row r="60" spans="1:3" x14ac:dyDescent="0.25">
      <c r="A60" s="54" t="s">
        <v>148</v>
      </c>
      <c r="B60" s="55">
        <v>0</v>
      </c>
      <c r="C60" s="50">
        <f t="shared" si="0"/>
        <v>0</v>
      </c>
    </row>
    <row r="61" spans="1:3" x14ac:dyDescent="0.25">
      <c r="A61" s="56" t="s">
        <v>149</v>
      </c>
      <c r="B61" s="55">
        <v>0</v>
      </c>
      <c r="C61" s="51">
        <f t="shared" si="0"/>
        <v>0</v>
      </c>
    </row>
    <row r="62" spans="1:3" x14ac:dyDescent="0.25">
      <c r="A62" s="54" t="s">
        <v>150</v>
      </c>
      <c r="B62" s="55">
        <v>0</v>
      </c>
      <c r="C62" s="50">
        <f t="shared" si="0"/>
        <v>0</v>
      </c>
    </row>
    <row r="63" spans="1:3" x14ac:dyDescent="0.25">
      <c r="A63" s="56" t="s">
        <v>151</v>
      </c>
      <c r="B63" s="55">
        <v>0</v>
      </c>
      <c r="C63" s="51">
        <f t="shared" si="0"/>
        <v>0</v>
      </c>
    </row>
    <row r="64" spans="1:3" x14ac:dyDescent="0.25">
      <c r="A64" s="54" t="s">
        <v>152</v>
      </c>
      <c r="B64" s="55">
        <v>0</v>
      </c>
      <c r="C64" s="50">
        <f t="shared" si="0"/>
        <v>0</v>
      </c>
    </row>
    <row r="65" spans="1:3" x14ac:dyDescent="0.25">
      <c r="A65" s="56" t="s">
        <v>153</v>
      </c>
      <c r="B65" s="55">
        <v>0</v>
      </c>
      <c r="C65" s="51">
        <f t="shared" si="0"/>
        <v>0</v>
      </c>
    </row>
    <row r="66" spans="1:3" x14ac:dyDescent="0.25">
      <c r="A66" s="54" t="s">
        <v>154</v>
      </c>
      <c r="B66" s="55">
        <v>0</v>
      </c>
      <c r="C66" s="50">
        <f t="shared" si="0"/>
        <v>0</v>
      </c>
    </row>
    <row r="67" spans="1:3" x14ac:dyDescent="0.25">
      <c r="A67" s="56" t="s">
        <v>155</v>
      </c>
      <c r="B67" s="55">
        <v>0</v>
      </c>
      <c r="C67" s="51">
        <f t="shared" si="0"/>
        <v>0</v>
      </c>
    </row>
    <row r="68" spans="1:3" x14ac:dyDescent="0.25">
      <c r="A68" s="54" t="s">
        <v>156</v>
      </c>
      <c r="B68" s="55">
        <v>0</v>
      </c>
      <c r="C68" s="50">
        <f t="shared" si="0"/>
        <v>0</v>
      </c>
    </row>
    <row r="69" spans="1:3" x14ac:dyDescent="0.25">
      <c r="A69" s="56" t="s">
        <v>157</v>
      </c>
      <c r="B69" s="55">
        <v>0</v>
      </c>
      <c r="C69" s="51">
        <f t="shared" si="0"/>
        <v>0</v>
      </c>
    </row>
    <row r="70" spans="1:3" x14ac:dyDescent="0.25">
      <c r="A70" s="54" t="s">
        <v>158</v>
      </c>
      <c r="B70" s="55">
        <v>0</v>
      </c>
      <c r="C70" s="50">
        <f t="shared" si="0"/>
        <v>0</v>
      </c>
    </row>
    <row r="71" spans="1:3" x14ac:dyDescent="0.25">
      <c r="A71" s="56" t="s">
        <v>159</v>
      </c>
      <c r="B71" s="55">
        <v>0</v>
      </c>
      <c r="C71" s="51">
        <f t="shared" si="0"/>
        <v>0</v>
      </c>
    </row>
    <row r="72" spans="1:3" x14ac:dyDescent="0.25">
      <c r="A72" s="54" t="s">
        <v>160</v>
      </c>
      <c r="B72" s="55">
        <v>0</v>
      </c>
      <c r="C72" s="50">
        <f t="shared" si="0"/>
        <v>0</v>
      </c>
    </row>
    <row r="73" spans="1:3" x14ac:dyDescent="0.25">
      <c r="A73" s="56" t="s">
        <v>161</v>
      </c>
      <c r="B73" s="55">
        <v>0</v>
      </c>
      <c r="C73" s="51">
        <f t="shared" si="0"/>
        <v>0</v>
      </c>
    </row>
    <row r="74" spans="1:3" x14ac:dyDescent="0.25">
      <c r="A74" s="54" t="s">
        <v>162</v>
      </c>
      <c r="B74" s="55">
        <v>0</v>
      </c>
      <c r="C74" s="50">
        <f t="shared" si="0"/>
        <v>0</v>
      </c>
    </row>
    <row r="75" spans="1:3" x14ac:dyDescent="0.25">
      <c r="A75" s="56" t="s">
        <v>163</v>
      </c>
      <c r="B75" s="55">
        <v>0</v>
      </c>
      <c r="C75" s="51">
        <f t="shared" si="0"/>
        <v>0</v>
      </c>
    </row>
    <row r="76" spans="1:3" x14ac:dyDescent="0.25">
      <c r="A76" s="54" t="s">
        <v>164</v>
      </c>
      <c r="B76" s="55">
        <v>0</v>
      </c>
      <c r="C76" s="50">
        <f t="shared" si="0"/>
        <v>0</v>
      </c>
    </row>
    <row r="77" spans="1:3" x14ac:dyDescent="0.25">
      <c r="A77" s="56" t="s">
        <v>165</v>
      </c>
      <c r="B77" s="55">
        <v>0</v>
      </c>
      <c r="C77" s="51">
        <f t="shared" si="0"/>
        <v>0</v>
      </c>
    </row>
    <row r="78" spans="1:3" x14ac:dyDescent="0.25">
      <c r="A78" s="54" t="s">
        <v>166</v>
      </c>
      <c r="B78" s="55">
        <v>0</v>
      </c>
      <c r="C78" s="50">
        <f t="shared" si="0"/>
        <v>0</v>
      </c>
    </row>
    <row r="79" spans="1:3" x14ac:dyDescent="0.25">
      <c r="A79" s="56" t="s">
        <v>167</v>
      </c>
      <c r="B79" s="55">
        <v>0</v>
      </c>
      <c r="C79" s="51">
        <f t="shared" ref="C79:C113" si="1">ROUND(($B$6/$B$5)*B79,2)</f>
        <v>0</v>
      </c>
    </row>
    <row r="80" spans="1:3" x14ac:dyDescent="0.25">
      <c r="A80" s="54" t="s">
        <v>168</v>
      </c>
      <c r="B80" s="55">
        <v>0</v>
      </c>
      <c r="C80" s="50">
        <f t="shared" si="1"/>
        <v>0</v>
      </c>
    </row>
    <row r="81" spans="1:3" x14ac:dyDescent="0.25">
      <c r="A81" s="56" t="s">
        <v>169</v>
      </c>
      <c r="B81" s="55">
        <v>0</v>
      </c>
      <c r="C81" s="51">
        <f t="shared" si="1"/>
        <v>0</v>
      </c>
    </row>
    <row r="82" spans="1:3" x14ac:dyDescent="0.25">
      <c r="A82" s="54" t="s">
        <v>170</v>
      </c>
      <c r="B82" s="55">
        <v>0</v>
      </c>
      <c r="C82" s="50">
        <f t="shared" si="1"/>
        <v>0</v>
      </c>
    </row>
    <row r="83" spans="1:3" x14ac:dyDescent="0.25">
      <c r="A83" s="56" t="s">
        <v>171</v>
      </c>
      <c r="B83" s="55">
        <v>0</v>
      </c>
      <c r="C83" s="51">
        <f t="shared" si="1"/>
        <v>0</v>
      </c>
    </row>
    <row r="84" spans="1:3" x14ac:dyDescent="0.25">
      <c r="A84" s="54" t="s">
        <v>172</v>
      </c>
      <c r="B84" s="55">
        <v>0</v>
      </c>
      <c r="C84" s="50">
        <f t="shared" si="1"/>
        <v>0</v>
      </c>
    </row>
    <row r="85" spans="1:3" x14ac:dyDescent="0.25">
      <c r="A85" s="56" t="s">
        <v>173</v>
      </c>
      <c r="B85" s="55">
        <v>0</v>
      </c>
      <c r="C85" s="51">
        <f t="shared" si="1"/>
        <v>0</v>
      </c>
    </row>
    <row r="86" spans="1:3" x14ac:dyDescent="0.25">
      <c r="A86" s="54" t="s">
        <v>174</v>
      </c>
      <c r="B86" s="55">
        <v>0</v>
      </c>
      <c r="C86" s="50">
        <f t="shared" si="1"/>
        <v>0</v>
      </c>
    </row>
    <row r="87" spans="1:3" x14ac:dyDescent="0.25">
      <c r="A87" s="56" t="s">
        <v>175</v>
      </c>
      <c r="B87" s="55">
        <v>0</v>
      </c>
      <c r="C87" s="51">
        <f t="shared" si="1"/>
        <v>0</v>
      </c>
    </row>
    <row r="88" spans="1:3" x14ac:dyDescent="0.25">
      <c r="A88" s="54" t="s">
        <v>176</v>
      </c>
      <c r="B88" s="55">
        <v>0</v>
      </c>
      <c r="C88" s="50">
        <f t="shared" si="1"/>
        <v>0</v>
      </c>
    </row>
    <row r="89" spans="1:3" x14ac:dyDescent="0.25">
      <c r="A89" s="56" t="s">
        <v>177</v>
      </c>
      <c r="B89" s="55">
        <v>0</v>
      </c>
      <c r="C89" s="51">
        <f t="shared" si="1"/>
        <v>0</v>
      </c>
    </row>
    <row r="90" spans="1:3" x14ac:dyDescent="0.25">
      <c r="A90" s="54" t="s">
        <v>178</v>
      </c>
      <c r="B90" s="55">
        <v>0</v>
      </c>
      <c r="C90" s="50">
        <f t="shared" si="1"/>
        <v>0</v>
      </c>
    </row>
    <row r="91" spans="1:3" x14ac:dyDescent="0.25">
      <c r="A91" s="56" t="s">
        <v>179</v>
      </c>
      <c r="B91" s="55">
        <v>0</v>
      </c>
      <c r="C91" s="51">
        <f t="shared" si="1"/>
        <v>0</v>
      </c>
    </row>
    <row r="92" spans="1:3" x14ac:dyDescent="0.25">
      <c r="A92" s="54" t="s">
        <v>180</v>
      </c>
      <c r="B92" s="55">
        <v>0</v>
      </c>
      <c r="C92" s="50">
        <f t="shared" si="1"/>
        <v>0</v>
      </c>
    </row>
    <row r="93" spans="1:3" x14ac:dyDescent="0.25">
      <c r="A93" s="56" t="s">
        <v>181</v>
      </c>
      <c r="B93" s="55">
        <v>0</v>
      </c>
      <c r="C93" s="51">
        <f t="shared" si="1"/>
        <v>0</v>
      </c>
    </row>
    <row r="94" spans="1:3" x14ac:dyDescent="0.25">
      <c r="A94" s="54" t="s">
        <v>182</v>
      </c>
      <c r="B94" s="55">
        <v>0</v>
      </c>
      <c r="C94" s="50">
        <f t="shared" si="1"/>
        <v>0</v>
      </c>
    </row>
    <row r="95" spans="1:3" x14ac:dyDescent="0.25">
      <c r="A95" s="56" t="s">
        <v>183</v>
      </c>
      <c r="B95" s="55">
        <v>0</v>
      </c>
      <c r="C95" s="51">
        <f t="shared" si="1"/>
        <v>0</v>
      </c>
    </row>
    <row r="96" spans="1:3" x14ac:dyDescent="0.25">
      <c r="A96" s="54" t="s">
        <v>184</v>
      </c>
      <c r="B96" s="55">
        <v>0</v>
      </c>
      <c r="C96" s="50">
        <f t="shared" si="1"/>
        <v>0</v>
      </c>
    </row>
    <row r="97" spans="1:3" x14ac:dyDescent="0.25">
      <c r="A97" s="56" t="s">
        <v>185</v>
      </c>
      <c r="B97" s="55">
        <v>0</v>
      </c>
      <c r="C97" s="51">
        <f t="shared" si="1"/>
        <v>0</v>
      </c>
    </row>
    <row r="98" spans="1:3" x14ac:dyDescent="0.25">
      <c r="A98" s="54" t="s">
        <v>186</v>
      </c>
      <c r="B98" s="55">
        <v>0</v>
      </c>
      <c r="C98" s="50">
        <f t="shared" si="1"/>
        <v>0</v>
      </c>
    </row>
    <row r="99" spans="1:3" x14ac:dyDescent="0.25">
      <c r="A99" s="56" t="s">
        <v>187</v>
      </c>
      <c r="B99" s="55">
        <v>0</v>
      </c>
      <c r="C99" s="51">
        <f t="shared" si="1"/>
        <v>0</v>
      </c>
    </row>
    <row r="100" spans="1:3" x14ac:dyDescent="0.25">
      <c r="A100" s="54" t="s">
        <v>188</v>
      </c>
      <c r="B100" s="55">
        <v>0</v>
      </c>
      <c r="C100" s="50">
        <f t="shared" si="1"/>
        <v>0</v>
      </c>
    </row>
    <row r="101" spans="1:3" x14ac:dyDescent="0.25">
      <c r="A101" s="56" t="s">
        <v>189</v>
      </c>
      <c r="B101" s="55">
        <v>0</v>
      </c>
      <c r="C101" s="51">
        <f t="shared" si="1"/>
        <v>0</v>
      </c>
    </row>
    <row r="102" spans="1:3" x14ac:dyDescent="0.25">
      <c r="A102" s="54" t="s">
        <v>190</v>
      </c>
      <c r="B102" s="55">
        <v>0</v>
      </c>
      <c r="C102" s="50">
        <f t="shared" si="1"/>
        <v>0</v>
      </c>
    </row>
    <row r="103" spans="1:3" x14ac:dyDescent="0.25">
      <c r="A103" s="56" t="s">
        <v>191</v>
      </c>
      <c r="B103" s="55">
        <v>0</v>
      </c>
      <c r="C103" s="51">
        <f t="shared" si="1"/>
        <v>0</v>
      </c>
    </row>
    <row r="104" spans="1:3" x14ac:dyDescent="0.25">
      <c r="A104" s="54" t="s">
        <v>192</v>
      </c>
      <c r="B104" s="55">
        <v>0</v>
      </c>
      <c r="C104" s="50">
        <f t="shared" si="1"/>
        <v>0</v>
      </c>
    </row>
    <row r="105" spans="1:3" x14ac:dyDescent="0.25">
      <c r="A105" s="56" t="s">
        <v>193</v>
      </c>
      <c r="B105" s="55">
        <v>0</v>
      </c>
      <c r="C105" s="51">
        <f t="shared" si="1"/>
        <v>0</v>
      </c>
    </row>
    <row r="106" spans="1:3" x14ac:dyDescent="0.25">
      <c r="A106" s="54" t="s">
        <v>194</v>
      </c>
      <c r="B106" s="55">
        <v>0</v>
      </c>
      <c r="C106" s="50">
        <f t="shared" si="1"/>
        <v>0</v>
      </c>
    </row>
    <row r="107" spans="1:3" x14ac:dyDescent="0.25">
      <c r="A107" s="56" t="s">
        <v>195</v>
      </c>
      <c r="B107" s="55">
        <v>0</v>
      </c>
      <c r="C107" s="51">
        <f t="shared" si="1"/>
        <v>0</v>
      </c>
    </row>
    <row r="108" spans="1:3" x14ac:dyDescent="0.25">
      <c r="A108" s="54" t="s">
        <v>196</v>
      </c>
      <c r="B108" s="55">
        <v>0</v>
      </c>
      <c r="C108" s="50">
        <f t="shared" si="1"/>
        <v>0</v>
      </c>
    </row>
    <row r="109" spans="1:3" x14ac:dyDescent="0.25">
      <c r="A109" s="56" t="s">
        <v>197</v>
      </c>
      <c r="B109" s="55">
        <v>0</v>
      </c>
      <c r="C109" s="51">
        <f t="shared" si="1"/>
        <v>0</v>
      </c>
    </row>
    <row r="110" spans="1:3" x14ac:dyDescent="0.25">
      <c r="A110" s="54" t="s">
        <v>198</v>
      </c>
      <c r="B110" s="55">
        <v>0</v>
      </c>
      <c r="C110" s="50">
        <f t="shared" si="1"/>
        <v>0</v>
      </c>
    </row>
    <row r="111" spans="1:3" x14ac:dyDescent="0.25">
      <c r="A111" s="56" t="s">
        <v>199</v>
      </c>
      <c r="B111" s="55">
        <v>0</v>
      </c>
      <c r="C111" s="51">
        <f t="shared" si="1"/>
        <v>0</v>
      </c>
    </row>
    <row r="112" spans="1:3" x14ac:dyDescent="0.25">
      <c r="A112" s="54" t="s">
        <v>200</v>
      </c>
      <c r="B112" s="55">
        <v>0</v>
      </c>
      <c r="C112" s="50">
        <f t="shared" si="1"/>
        <v>0</v>
      </c>
    </row>
    <row r="113" spans="1:3" x14ac:dyDescent="0.25">
      <c r="A113" s="56" t="s">
        <v>201</v>
      </c>
      <c r="B113" s="55">
        <v>0</v>
      </c>
      <c r="C113" s="51">
        <f t="shared" si="1"/>
        <v>0</v>
      </c>
    </row>
  </sheetData>
  <protectedRanges>
    <protectedRange password="8184" sqref="A14:B65538" name="EmployeeAmounts"/>
    <protectedRange password="8184" sqref="B9:B12 B5:B7" name="CompanyAmount"/>
  </protectedRanges>
  <mergeCells count="2">
    <mergeCell ref="A2:C2"/>
    <mergeCell ref="A3:C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Gross and Net rebate</vt:lpstr>
      <vt:lpstr>MLR Calc by EE</vt:lpstr>
    </vt:vector>
  </TitlesOfParts>
  <Company>Anthem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Zhou, Sean</dc:creator>
  <cp:lastModifiedBy>Koenig, Aaron</cp:lastModifiedBy>
  <dcterms:created xsi:type="dcterms:W3CDTF">2022-08-16T22:28:11Z</dcterms:created>
  <dcterms:modified xsi:type="dcterms:W3CDTF">2022-08-17T15:57:47Z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