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N:\National Expansion\Re-Branded Collateral\GBS Rebrand Materials\Aggregate Report and Helathy Advantage\"/>
    </mc:Choice>
  </mc:AlternateContent>
  <xr:revisionPtr revIDLastSave="0" documentId="8_{126F2202-9E8A-453E-AF99-CD86C4020C96}" xr6:coauthVersionLast="46" xr6:coauthVersionMax="46" xr10:uidLastSave="{00000000-0000-0000-0000-000000000000}"/>
  <bookViews>
    <workbookView xWindow="-28920" yWindow="-975" windowWidth="29040" windowHeight="17640" firstSheet="2" activeTab="2" xr2:uid="{00000000-000D-0000-FFFF-FFFF00000000}"/>
  </bookViews>
  <sheets>
    <sheet name="COVER" sheetId="1" state="hidden" r:id="rId1"/>
    <sheet name="INPUT" sheetId="2" state="hidden" r:id="rId2"/>
    <sheet name="Aggregate Report" sheetId="6" r:id="rId3"/>
    <sheet name="Definitions" sheetId="7" r:id="rId4"/>
  </sheets>
  <definedNames>
    <definedName name="_xlnm.Print_Area" localSheetId="2">'Aggregate Report'!$A$1:$O$37</definedName>
    <definedName name="_xlnm.Print_Area" localSheetId="1">INPUT!$A$1:$O$37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5" i="1" l="1"/>
  <c r="F19" i="6"/>
  <c r="L24" i="6"/>
  <c r="L25" i="6"/>
  <c r="L26" i="6"/>
  <c r="L27" i="6"/>
  <c r="L28" i="6"/>
  <c r="L29" i="6"/>
  <c r="K25" i="6"/>
  <c r="K26" i="6"/>
  <c r="K27" i="6"/>
  <c r="K28" i="6"/>
  <c r="K29" i="6"/>
  <c r="K24" i="6"/>
  <c r="I24" i="6"/>
  <c r="I25" i="6"/>
  <c r="I26" i="6"/>
  <c r="I27" i="6"/>
  <c r="I28" i="6"/>
  <c r="I29" i="6"/>
  <c r="H25" i="6"/>
  <c r="H26" i="6"/>
  <c r="H27" i="6"/>
  <c r="H28" i="6"/>
  <c r="H29" i="6"/>
  <c r="H24" i="6"/>
  <c r="F25" i="6"/>
  <c r="F26" i="6"/>
  <c r="F27" i="6"/>
  <c r="F28" i="6"/>
  <c r="F29" i="6"/>
  <c r="F24" i="6"/>
  <c r="C24" i="6"/>
  <c r="D24" i="6"/>
  <c r="E24" i="6"/>
  <c r="C25" i="6"/>
  <c r="D25" i="6"/>
  <c r="E25" i="6"/>
  <c r="C26" i="6"/>
  <c r="D26" i="6"/>
  <c r="E26" i="6"/>
  <c r="C27" i="6"/>
  <c r="D27" i="6"/>
  <c r="E27" i="6"/>
  <c r="C28" i="6"/>
  <c r="D28" i="6"/>
  <c r="E28" i="6"/>
  <c r="C29" i="6"/>
  <c r="D29" i="6"/>
  <c r="E29" i="6"/>
  <c r="B25" i="6"/>
  <c r="B26" i="6"/>
  <c r="B27" i="6"/>
  <c r="B28" i="6"/>
  <c r="B29" i="6"/>
  <c r="B24" i="6"/>
  <c r="L13" i="6"/>
  <c r="L14" i="6"/>
  <c r="L15" i="6"/>
  <c r="L16" i="6"/>
  <c r="L17" i="6"/>
  <c r="L18" i="6"/>
  <c r="L19" i="6"/>
  <c r="L20" i="6"/>
  <c r="L21" i="6"/>
  <c r="L22" i="6"/>
  <c r="L23" i="6"/>
  <c r="L12" i="6"/>
  <c r="K13" i="6"/>
  <c r="K14" i="6"/>
  <c r="K15" i="6"/>
  <c r="K16" i="6"/>
  <c r="K17" i="6"/>
  <c r="K18" i="6"/>
  <c r="K19" i="6"/>
  <c r="K20" i="6"/>
  <c r="K21" i="6"/>
  <c r="K22" i="6"/>
  <c r="K23" i="6"/>
  <c r="K12" i="6"/>
  <c r="I12" i="6"/>
  <c r="I13" i="6"/>
  <c r="I14" i="6"/>
  <c r="I15" i="6"/>
  <c r="I16" i="6"/>
  <c r="I17" i="6"/>
  <c r="I18" i="6"/>
  <c r="I19" i="6"/>
  <c r="I20" i="6"/>
  <c r="I21" i="6"/>
  <c r="I22" i="6"/>
  <c r="I23" i="6"/>
  <c r="H13" i="6"/>
  <c r="H14" i="6"/>
  <c r="H15" i="6"/>
  <c r="H16" i="6"/>
  <c r="H17" i="6"/>
  <c r="H18" i="6"/>
  <c r="H19" i="6"/>
  <c r="H20" i="6"/>
  <c r="H21" i="6"/>
  <c r="H22" i="6"/>
  <c r="H23" i="6"/>
  <c r="H12" i="6"/>
  <c r="F13" i="6"/>
  <c r="F14" i="6"/>
  <c r="F15" i="6"/>
  <c r="F16" i="6"/>
  <c r="F17" i="6"/>
  <c r="F18" i="6"/>
  <c r="F20" i="6"/>
  <c r="F21" i="6"/>
  <c r="F22" i="6"/>
  <c r="F23" i="6"/>
  <c r="F12" i="6"/>
  <c r="C12" i="6"/>
  <c r="D12" i="6"/>
  <c r="E12" i="6"/>
  <c r="C13" i="6"/>
  <c r="D13" i="6"/>
  <c r="E13" i="6"/>
  <c r="E30" i="6" s="1"/>
  <c r="E31" i="6" s="1"/>
  <c r="C14" i="6"/>
  <c r="D14" i="6"/>
  <c r="E14" i="6"/>
  <c r="C15" i="6"/>
  <c r="D15" i="6"/>
  <c r="D30" i="6" s="1"/>
  <c r="D31" i="6" s="1"/>
  <c r="E15" i="6"/>
  <c r="C16" i="6"/>
  <c r="D16" i="6"/>
  <c r="E16" i="6"/>
  <c r="C17" i="6"/>
  <c r="D17" i="6"/>
  <c r="E17" i="6"/>
  <c r="C18" i="6"/>
  <c r="D18" i="6"/>
  <c r="E18" i="6"/>
  <c r="C19" i="6"/>
  <c r="D19" i="6"/>
  <c r="E19" i="6"/>
  <c r="C20" i="6"/>
  <c r="D20" i="6"/>
  <c r="E20" i="6"/>
  <c r="C21" i="6"/>
  <c r="D21" i="6"/>
  <c r="E21" i="6"/>
  <c r="C22" i="6"/>
  <c r="D22" i="6"/>
  <c r="E22" i="6"/>
  <c r="C23" i="6"/>
  <c r="D23" i="6"/>
  <c r="E23" i="6"/>
  <c r="B13" i="6"/>
  <c r="B14" i="6"/>
  <c r="B15" i="6"/>
  <c r="B16" i="6"/>
  <c r="B17" i="6"/>
  <c r="B18" i="6"/>
  <c r="B19" i="6"/>
  <c r="B20" i="6"/>
  <c r="B21" i="6"/>
  <c r="B22" i="6"/>
  <c r="B23" i="6"/>
  <c r="B12" i="6"/>
  <c r="A29" i="6"/>
  <c r="A25" i="6"/>
  <c r="A26" i="6"/>
  <c r="A27" i="6"/>
  <c r="A28" i="6"/>
  <c r="A24" i="6"/>
  <c r="A13" i="6"/>
  <c r="A14" i="6"/>
  <c r="A15" i="6"/>
  <c r="A16" i="6"/>
  <c r="A17" i="6"/>
  <c r="A18" i="6"/>
  <c r="A19" i="6"/>
  <c r="A20" i="6"/>
  <c r="A21" i="6"/>
  <c r="A22" i="6"/>
  <c r="A23" i="6"/>
  <c r="A12" i="6"/>
  <c r="G3" i="6"/>
  <c r="G4" i="6"/>
  <c r="G5" i="6"/>
  <c r="B4" i="6"/>
  <c r="B5" i="6"/>
  <c r="B3" i="6"/>
  <c r="C30" i="6" l="1"/>
  <c r="C31" i="6" s="1"/>
  <c r="L30" i="6"/>
  <c r="L31" i="6" s="1"/>
  <c r="I30" i="6"/>
  <c r="H30" i="6"/>
  <c r="H31" i="6" s="1"/>
  <c r="F30" i="6"/>
  <c r="B30" i="6"/>
  <c r="B31" i="6" s="1"/>
  <c r="K30" i="6"/>
  <c r="K32" i="6" s="1"/>
  <c r="K33" i="6" s="1"/>
  <c r="I31" i="6"/>
  <c r="A20" i="1"/>
  <c r="A18" i="1"/>
  <c r="A17" i="1"/>
  <c r="A16" i="1"/>
  <c r="A13" i="1"/>
  <c r="L30" i="2"/>
  <c r="K30" i="2"/>
  <c r="I30" i="2"/>
  <c r="H30" i="2"/>
  <c r="F30" i="2"/>
  <c r="E30" i="2"/>
  <c r="E31" i="2" s="1"/>
  <c r="D30" i="2"/>
  <c r="D31" i="2" s="1"/>
  <c r="C30" i="2"/>
  <c r="C31" i="2" s="1"/>
  <c r="B30" i="2"/>
  <c r="B31" i="2" s="1"/>
  <c r="J29" i="2"/>
  <c r="J28" i="2"/>
  <c r="J28" i="6" s="1"/>
  <c r="J27" i="2"/>
  <c r="J26" i="2"/>
  <c r="J26" i="6" s="1"/>
  <c r="J25" i="2"/>
  <c r="M24" i="2"/>
  <c r="M24" i="6" s="1"/>
  <c r="J24" i="2"/>
  <c r="J24" i="6" s="1"/>
  <c r="J23" i="2"/>
  <c r="J22" i="2"/>
  <c r="J22" i="6" s="1"/>
  <c r="J21" i="2"/>
  <c r="J20" i="2"/>
  <c r="J20" i="6" s="1"/>
  <c r="J19" i="2"/>
  <c r="J18" i="2"/>
  <c r="J18" i="6" s="1"/>
  <c r="J17" i="2"/>
  <c r="J16" i="2"/>
  <c r="J16" i="6" s="1"/>
  <c r="J15" i="2"/>
  <c r="J14" i="2"/>
  <c r="J14" i="6" s="1"/>
  <c r="J13" i="2"/>
  <c r="J12" i="2"/>
  <c r="M12" i="2" s="1"/>
  <c r="G12" i="2"/>
  <c r="K31" i="6" l="1"/>
  <c r="M20" i="2"/>
  <c r="M20" i="6" s="1"/>
  <c r="M16" i="2"/>
  <c r="M16" i="6" s="1"/>
  <c r="M28" i="2"/>
  <c r="M28" i="6" s="1"/>
  <c r="G13" i="2"/>
  <c r="G12" i="6"/>
  <c r="N12" i="2"/>
  <c r="N12" i="6" s="1"/>
  <c r="O12" i="6" s="1"/>
  <c r="M12" i="6"/>
  <c r="M15" i="2"/>
  <c r="M15" i="6" s="1"/>
  <c r="J15" i="6"/>
  <c r="M19" i="2"/>
  <c r="M19" i="6" s="1"/>
  <c r="J19" i="6"/>
  <c r="M23" i="2"/>
  <c r="M23" i="6" s="1"/>
  <c r="J23" i="6"/>
  <c r="M27" i="2"/>
  <c r="M27" i="6" s="1"/>
  <c r="J27" i="6"/>
  <c r="L32" i="2"/>
  <c r="L33" i="2" s="1"/>
  <c r="J30" i="2"/>
  <c r="J32" i="2" s="1"/>
  <c r="J33" i="2" s="1"/>
  <c r="J12" i="6"/>
  <c r="M13" i="2"/>
  <c r="M13" i="6" s="1"/>
  <c r="J13" i="6"/>
  <c r="M14" i="2"/>
  <c r="M14" i="6" s="1"/>
  <c r="M17" i="2"/>
  <c r="M17" i="6" s="1"/>
  <c r="J17" i="6"/>
  <c r="M18" i="2"/>
  <c r="M18" i="6" s="1"/>
  <c r="M21" i="2"/>
  <c r="M21" i="6" s="1"/>
  <c r="J21" i="6"/>
  <c r="M22" i="2"/>
  <c r="M22" i="6" s="1"/>
  <c r="M25" i="2"/>
  <c r="M25" i="6" s="1"/>
  <c r="J25" i="6"/>
  <c r="M26" i="2"/>
  <c r="M26" i="6" s="1"/>
  <c r="M29" i="2"/>
  <c r="M29" i="6" s="1"/>
  <c r="J29" i="6"/>
  <c r="H32" i="2"/>
  <c r="H33" i="2" s="1"/>
  <c r="L32" i="6"/>
  <c r="L33" i="6" s="1"/>
  <c r="F31" i="6"/>
  <c r="H32" i="6"/>
  <c r="H33" i="6" s="1"/>
  <c r="I32" i="6"/>
  <c r="I33" i="6" s="1"/>
  <c r="O12" i="2"/>
  <c r="K34" i="2"/>
  <c r="F31" i="2"/>
  <c r="I31" i="2"/>
  <c r="K31" i="2"/>
  <c r="I32" i="2"/>
  <c r="I33" i="2" s="1"/>
  <c r="K32" i="2"/>
  <c r="K33" i="2" s="1"/>
  <c r="L34" i="2"/>
  <c r="H31" i="2"/>
  <c r="L31" i="2"/>
  <c r="J31" i="2" l="1"/>
  <c r="I34" i="2"/>
  <c r="G14" i="2"/>
  <c r="G13" i="6"/>
  <c r="H34" i="2"/>
  <c r="M30" i="2"/>
  <c r="M32" i="2" s="1"/>
  <c r="M33" i="2" s="1"/>
  <c r="J34" i="2"/>
  <c r="N13" i="2"/>
  <c r="N13" i="6" s="1"/>
  <c r="O13" i="6" s="1"/>
  <c r="J30" i="6"/>
  <c r="M30" i="6"/>
  <c r="M34" i="2"/>
  <c r="M31" i="2"/>
  <c r="N14" i="2" l="1"/>
  <c r="N14" i="6" s="1"/>
  <c r="O30" i="6"/>
  <c r="O33" i="6" s="1"/>
  <c r="M34" i="6"/>
  <c r="M32" i="6"/>
  <c r="M33" i="6" s="1"/>
  <c r="M31" i="6"/>
  <c r="O13" i="2"/>
  <c r="O30" i="2"/>
  <c r="O33" i="2" s="1"/>
  <c r="A23" i="1" s="1"/>
  <c r="L34" i="6"/>
  <c r="I34" i="6"/>
  <c r="J31" i="6"/>
  <c r="H34" i="6"/>
  <c r="K34" i="6"/>
  <c r="J32" i="6"/>
  <c r="J33" i="6" s="1"/>
  <c r="J34" i="6"/>
  <c r="G15" i="2"/>
  <c r="G14" i="6"/>
  <c r="O14" i="6" s="1"/>
  <c r="N15" i="2"/>
  <c r="N15" i="6" s="1"/>
  <c r="O14" i="2"/>
  <c r="G16" i="2" l="1"/>
  <c r="G15" i="6"/>
  <c r="O15" i="6"/>
  <c r="N16" i="2"/>
  <c r="N16" i="6" s="1"/>
  <c r="O15" i="2"/>
  <c r="G17" i="2" l="1"/>
  <c r="G16" i="6"/>
  <c r="O16" i="6" s="1"/>
  <c r="N17" i="2"/>
  <c r="N17" i="6" s="1"/>
  <c r="O16" i="2"/>
  <c r="G18" i="2" l="1"/>
  <c r="G17" i="6"/>
  <c r="O17" i="6" s="1"/>
  <c r="N18" i="2"/>
  <c r="N18" i="6" s="1"/>
  <c r="O17" i="2"/>
  <c r="G19" i="2" l="1"/>
  <c r="G18" i="6"/>
  <c r="O18" i="6" s="1"/>
  <c r="N19" i="2"/>
  <c r="N19" i="6" s="1"/>
  <c r="O18" i="2"/>
  <c r="G20" i="2" l="1"/>
  <c r="G19" i="6"/>
  <c r="O19" i="6" s="1"/>
  <c r="N20" i="2"/>
  <c r="N20" i="6" s="1"/>
  <c r="O19" i="2"/>
  <c r="G21" i="2" l="1"/>
  <c r="G20" i="6"/>
  <c r="O20" i="6" s="1"/>
  <c r="N21" i="2"/>
  <c r="N21" i="6" s="1"/>
  <c r="O20" i="2"/>
  <c r="G22" i="2" l="1"/>
  <c r="G21" i="6"/>
  <c r="O21" i="6" s="1"/>
  <c r="N22" i="2"/>
  <c r="N22" i="6" s="1"/>
  <c r="O21" i="2"/>
  <c r="G23" i="2" l="1"/>
  <c r="G22" i="6"/>
  <c r="O22" i="6" s="1"/>
  <c r="N23" i="2"/>
  <c r="N23" i="6" s="1"/>
  <c r="O22" i="2"/>
  <c r="G24" i="2" l="1"/>
  <c r="G25" i="2" s="1"/>
  <c r="G26" i="2" s="1"/>
  <c r="G27" i="2" s="1"/>
  <c r="G28" i="2" s="1"/>
  <c r="G29" i="2" s="1"/>
  <c r="G23" i="6"/>
  <c r="G24" i="6" s="1"/>
  <c r="G25" i="6" s="1"/>
  <c r="G26" i="6" s="1"/>
  <c r="G27" i="6" s="1"/>
  <c r="G28" i="6" s="1"/>
  <c r="G29" i="6" s="1"/>
  <c r="N24" i="2"/>
  <c r="N24" i="6" s="1"/>
  <c r="O23" i="2"/>
  <c r="O23" i="6" l="1"/>
  <c r="O24" i="6"/>
  <c r="N25" i="2"/>
  <c r="N25" i="6" s="1"/>
  <c r="O24" i="2"/>
  <c r="O25" i="6" l="1"/>
  <c r="N26" i="2"/>
  <c r="N26" i="6" s="1"/>
  <c r="O25" i="2"/>
  <c r="O26" i="6" l="1"/>
  <c r="N27" i="2"/>
  <c r="N27" i="6" s="1"/>
  <c r="O26" i="2"/>
  <c r="O27" i="6" l="1"/>
  <c r="N28" i="2"/>
  <c r="N28" i="6" s="1"/>
  <c r="O27" i="2"/>
  <c r="O28" i="6" l="1"/>
  <c r="N29" i="2"/>
  <c r="O28" i="2"/>
  <c r="O29" i="2" l="1"/>
  <c r="N29" i="6"/>
  <c r="O29" i="6" s="1"/>
</calcChain>
</file>

<file path=xl/sharedStrings.xml><?xml version="1.0" encoding="utf-8"?>
<sst xmlns="http://schemas.openxmlformats.org/spreadsheetml/2006/main" count="151" uniqueCount="84">
  <si>
    <t>Aggregate/Specific Stop Loss vs. Claim Fund Report</t>
  </si>
  <si>
    <t>PPO500/80</t>
  </si>
  <si>
    <t>PPO1000/70</t>
  </si>
  <si>
    <t>PPO5000/100</t>
  </si>
  <si>
    <t>QHDHP5000/100</t>
  </si>
  <si>
    <t>Specific Deductible &amp; Coverage: $20,000 12/18 Medical+Rx</t>
  </si>
  <si>
    <t>Plan Year: August 2015 through July 2016</t>
  </si>
  <si>
    <t>Aggregate Coverage: 12/18  Medical+Rx</t>
  </si>
  <si>
    <t>Reinsurance Carrier: National Health Insurance Co</t>
  </si>
  <si>
    <t>Minimum Attachment Point: $64,795.68</t>
  </si>
  <si>
    <t>Enrollment / Claim Fund</t>
  </si>
  <si>
    <t>Claims Breakdown</t>
  </si>
  <si>
    <t xml:space="preserve">        Aggregate/Specific</t>
  </si>
  <si>
    <t>Total (Gross)</t>
  </si>
  <si>
    <t>(-) Less</t>
  </si>
  <si>
    <t>Total (Net)</t>
  </si>
  <si>
    <t>Aggregate</t>
  </si>
  <si>
    <t>Individual</t>
  </si>
  <si>
    <t>EE/Children</t>
  </si>
  <si>
    <t>EE/Spouse</t>
  </si>
  <si>
    <t>Family</t>
  </si>
  <si>
    <t>Claim Fund</t>
  </si>
  <si>
    <t>Claims Paid</t>
  </si>
  <si>
    <t>Claims Outside</t>
  </si>
  <si>
    <t>Claims Over</t>
  </si>
  <si>
    <t>YTD vs Claim</t>
  </si>
  <si>
    <t>Month</t>
  </si>
  <si>
    <t>Count</t>
  </si>
  <si>
    <t>Monthly</t>
  </si>
  <si>
    <t>YTD</t>
  </si>
  <si>
    <t>Medical</t>
  </si>
  <si>
    <t>Pharmacy</t>
  </si>
  <si>
    <t>Aggregate*</t>
  </si>
  <si>
    <t>Specific</t>
  </si>
  <si>
    <t>Fund YTD</t>
  </si>
  <si>
    <t>Totals</t>
  </si>
  <si>
    <t>Fund Balance</t>
  </si>
  <si>
    <t>Average</t>
  </si>
  <si>
    <t>(+) Agg Adv</t>
  </si>
  <si>
    <t>PEPM</t>
  </si>
  <si>
    <t>(-) Agg Repay</t>
  </si>
  <si>
    <t>PEPY</t>
  </si>
  <si>
    <t>Adj Fund Bal</t>
  </si>
  <si>
    <t>Claim %</t>
  </si>
  <si>
    <t>* Misc Detail: : $37,755.24 - DOS after 7/31/2016</t>
  </si>
  <si>
    <t>Prepared by:</t>
  </si>
  <si>
    <t>Group Benefit Services, Inc.</t>
  </si>
  <si>
    <t>6 North Park Drive, Suite 310</t>
  </si>
  <si>
    <t>Hunt Valley, MD 21030</t>
  </si>
  <si>
    <t>410.832.1300 - 800.638.6085</t>
  </si>
  <si>
    <t>www.gbsio.net</t>
  </si>
  <si>
    <t>Note: The data used in the attached report reflects enrollment and claims activity for only the period described above.  Financial and contractual information in this report do not supersede any regulatory or otherwise required financial disclosures made either previous or subsequent to the completion of this report.</t>
  </si>
  <si>
    <t>Healthy Advantage Contract Term Settlement and Aggregate/Specific Stop-Loss Summary</t>
  </si>
  <si>
    <t>Adjusted Fund Balance</t>
  </si>
  <si>
    <t>Name of Group</t>
  </si>
  <si>
    <t>Effective month/year to end month/year</t>
  </si>
  <si>
    <t>Coverage and paid month</t>
  </si>
  <si>
    <t>Paid medical claims for the month</t>
  </si>
  <si>
    <t>Paid prescription claims for the month</t>
  </si>
  <si>
    <t>Provides YTD total of net paid claims</t>
  </si>
  <si>
    <t>Shows the percentage of YTD net claims paid vs the YTD claims fund</t>
  </si>
  <si>
    <t>Run-out section will show the breakdown of the gross claims and what does not apply to run-out under the policy period. If the group renewed, you will reference item #22 below, otherwise proceed to #23</t>
  </si>
  <si>
    <t>Client: ABC Company</t>
  </si>
  <si>
    <t>&lt;GA Logo&gt;</t>
  </si>
  <si>
    <t>&lt;GA contact info&gt;</t>
  </si>
  <si>
    <t>Member enrollment counts</t>
  </si>
  <si>
    <t>Dollar amount funded by month into the claims fund</t>
  </si>
  <si>
    <t>Total dollar amount that has been funded into the claims fund year to date</t>
  </si>
  <si>
    <t>Total of paid medical and prescription claims for the month</t>
  </si>
  <si>
    <t>Total claims paid minus claims outside the aggregate and over the specific.  (13 - 14 - 15 = 16)</t>
  </si>
  <si>
    <r>
      <rPr>
        <b/>
        <sz val="9"/>
        <color theme="1"/>
        <rFont val="Calibri"/>
        <family val="2"/>
        <scheme val="minor"/>
      </rPr>
      <t>Fund Balance</t>
    </r>
    <r>
      <rPr>
        <sz val="9"/>
        <color theme="1"/>
        <rFont val="Calibri"/>
        <family val="2"/>
        <scheme val="minor"/>
      </rPr>
      <t xml:space="preserve"> - shows the YTD claim fund balance for the group - this is the difference between the YTD claims fund balance(10) and the YTD net claims paid(17)</t>
    </r>
  </si>
  <si>
    <r>
      <t xml:space="preserve">The run out period- </t>
    </r>
    <r>
      <rPr>
        <b/>
        <sz val="9"/>
        <color theme="1"/>
        <rFont val="Calibri"/>
        <family val="2"/>
        <scheme val="minor"/>
      </rPr>
      <t>enrollment section</t>
    </r>
    <r>
      <rPr>
        <sz val="9"/>
        <color theme="1"/>
        <rFont val="Calibri"/>
        <family val="2"/>
        <scheme val="minor"/>
      </rPr>
      <t xml:space="preserve"> will identify any retro adds/terms that occurred for the last month that did not hit the last invoice. </t>
    </r>
    <r>
      <rPr>
        <b/>
        <sz val="9"/>
        <color theme="1"/>
        <rFont val="Calibri"/>
        <family val="2"/>
        <scheme val="minor"/>
      </rPr>
      <t>Claims section</t>
    </r>
    <r>
      <rPr>
        <sz val="9"/>
        <color theme="1"/>
        <rFont val="Calibri"/>
        <family val="2"/>
        <scheme val="minor"/>
      </rPr>
      <t xml:space="preserve"> will illustrate all claims incurred during the policy period and paid claims during the run-out months. </t>
    </r>
    <r>
      <rPr>
        <b/>
        <sz val="9"/>
        <color theme="1"/>
        <rFont val="Calibri"/>
        <family val="2"/>
        <scheme val="minor"/>
      </rPr>
      <t>Aggregate/Specific section</t>
    </r>
    <r>
      <rPr>
        <sz val="9"/>
        <color theme="1"/>
        <rFont val="Calibri"/>
        <family val="2"/>
        <scheme val="minor"/>
      </rPr>
      <t xml:space="preserve"> is also for all claims that were incurred during the policy period and are being paid during the run-out months</t>
    </r>
  </si>
  <si>
    <t>Run-out section shows all claims paid during these months (see 11,12 &amp; 13)</t>
  </si>
  <si>
    <t>The first 6-months of the next plan year will show the total of the claims paid that were incurred during the previous plan year and the incurred claims for the current plan. In this section under "less claims outside of aggregate" will be for dates of service incurred during the prior policy period (see 14)</t>
  </si>
  <si>
    <r>
      <rPr>
        <b/>
        <sz val="9"/>
        <color theme="1"/>
        <rFont val="Calibri"/>
        <family val="2"/>
        <scheme val="minor"/>
      </rPr>
      <t>Aggregate Advance</t>
    </r>
    <r>
      <rPr>
        <sz val="9"/>
        <color theme="1"/>
        <rFont val="Calibri"/>
        <family val="2"/>
        <scheme val="minor"/>
      </rPr>
      <t xml:space="preserve"> - shows claim amount the stop loss carrier has advanced the group during the policy period</t>
    </r>
  </si>
  <si>
    <r>
      <rPr>
        <b/>
        <sz val="9"/>
        <color theme="1"/>
        <rFont val="Calibri"/>
        <family val="2"/>
        <scheme val="minor"/>
      </rPr>
      <t>Aggregate Repayment</t>
    </r>
    <r>
      <rPr>
        <sz val="9"/>
        <color theme="1"/>
        <rFont val="Calibri"/>
        <family val="2"/>
        <scheme val="minor"/>
      </rPr>
      <t xml:space="preserve"> - is the repayment of any claim payment advancement done to the stop loss carrier paid during the plan year</t>
    </r>
  </si>
  <si>
    <r>
      <rPr>
        <b/>
        <sz val="9"/>
        <color theme="1"/>
        <rFont val="Calibri"/>
        <family val="2"/>
        <scheme val="minor"/>
      </rPr>
      <t>Adjusted Fund Balance</t>
    </r>
    <r>
      <rPr>
        <sz val="9"/>
        <color theme="1"/>
        <rFont val="Calibri"/>
        <family val="2"/>
        <scheme val="minor"/>
      </rPr>
      <t xml:space="preserve"> - shows the balance of the claims fund account after repayment of any advancement. </t>
    </r>
    <r>
      <rPr>
        <b/>
        <sz val="9"/>
        <color theme="1"/>
        <rFont val="Calibri"/>
        <family val="2"/>
        <scheme val="minor"/>
      </rPr>
      <t>Note:</t>
    </r>
    <r>
      <rPr>
        <sz val="9"/>
        <color theme="1"/>
        <rFont val="Calibri"/>
        <family val="2"/>
        <scheme val="minor"/>
      </rPr>
      <t xml:space="preserve"> At the end of the run-out period, if this amount is a surplus, the group will be issued a refund check.  If this amount is a deficit, the group is responsible to pay the difference between the total claims fund monthly (#9) and the Minimum Attachment Point</t>
    </r>
  </si>
  <si>
    <t>Name of Reinsurance/Stop Loss Company</t>
  </si>
  <si>
    <t xml:space="preserve">Services that do not fall under the aggregate time period. Generally this applies 'run in claims' from the previous plan year that do not apply to this year's benefit plan.  </t>
  </si>
  <si>
    <t>If any plan participant reaches the specific deductible (4), the amount exceeding is reimbursed by the stop loss policy for the month in which the claim(s) are paid</t>
  </si>
  <si>
    <t>MINIMUM ATTACHMENT POINT (MAP) (12 X the 1st months claims fund) - The maximum annual amount of claims  the group is responsible to pay before the aggregate stop-loss insurance reimburses for the plan year.  If the MAP claims fund falls below the minimum by the end of the contract period, the group is responsible for the difference if the claims exceed the amount funded.</t>
  </si>
  <si>
    <r>
      <rPr>
        <b/>
        <sz val="9"/>
        <color theme="1"/>
        <rFont val="Calibri"/>
        <family val="2"/>
        <scheme val="minor"/>
      </rPr>
      <t xml:space="preserve">Specific Deductible - </t>
    </r>
    <r>
      <rPr>
        <sz val="9"/>
        <color theme="1"/>
        <rFont val="Calibri"/>
        <family val="2"/>
        <scheme val="minor"/>
      </rPr>
      <t>The most the client/group (1) would  pay against large claims on any one covered individual.  The balance of the claim is reimbursed by the Reinsurance Company (3).  Duration of contract / contract period (i.e.. 12/18)                                                                                                                                           Types of benefits that are included in this level of coverage (i.e.. Medical &amp; Rx)</t>
    </r>
  </si>
  <si>
    <r>
      <rPr>
        <b/>
        <sz val="9"/>
        <color theme="1"/>
        <rFont val="Calibri"/>
        <family val="2"/>
        <scheme val="minor"/>
      </rPr>
      <t>Aggregate Coverage -</t>
    </r>
    <r>
      <rPr>
        <sz val="9"/>
        <color theme="1"/>
        <rFont val="Calibri"/>
        <family val="2"/>
        <scheme val="minor"/>
      </rPr>
      <t xml:space="preserve"> Represents the duration of contract / aggregate contract time period. Months Covered / Months Paid (Additional contract provisions may apply) Types of benefits that are included in this level of coverage (i.e.. Medical &amp; Rx)</t>
    </r>
  </si>
  <si>
    <t>Healthy Advantage Aggregate/Specific Stop-Loss Report Definitions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</si>
</sst>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4" formatCode="_(&quot;$&quot;* #,##0.00_);_(&quot;$&quot;* \(#,##0.00\);_(&quot;$&quot;* &quot;-&quot;??_);_(@_)"/>
    <numFmt numFmtId="43" formatCode="_(* #,##0.00_);_(* \(#,##0.00\);_(* &quot;-&quot;??_);_(@_)"/>
    <numFmt numFmtId="164" formatCode="&quot;$&quot;#,##0.00"/>
  </numFmts>
  <fonts count="22" x14ac:knownFonts="1">
    <font>
      <sz val="11"/>
      <color theme="1"/>
      <name val="Calibri"/>
      <family val="2"/>
      <scheme val="minor"/>
    </font>
    <font>
      <b/>
      <sz val="18"/>
      <name val="Arial"/>
      <family val="2"/>
    </font>
    <font>
      <sz val="18"/>
      <name val="Arial"/>
      <family val="2"/>
    </font>
    <font>
      <sz val="8"/>
      <name val="Arial"/>
      <family val="2"/>
    </font>
    <font>
      <sz val="8"/>
      <color indexed="9"/>
      <name val="Arial"/>
      <family val="2"/>
    </font>
    <font>
      <sz val="10"/>
      <name val="Arial"/>
      <family val="2"/>
    </font>
    <font>
      <b/>
      <sz val="8"/>
      <color indexed="9"/>
      <name val="Arial"/>
      <family val="2"/>
    </font>
    <font>
      <b/>
      <sz val="8"/>
      <name val="Arial"/>
      <family val="2"/>
    </font>
    <font>
      <sz val="14"/>
      <color theme="1"/>
      <name val="Calibri"/>
      <family val="2"/>
      <scheme val="minor"/>
    </font>
    <font>
      <b/>
      <u val="singleAccounting"/>
      <sz val="16"/>
      <color theme="1"/>
      <name val="Calibri"/>
      <family val="2"/>
      <scheme val="minor"/>
    </font>
    <font>
      <b/>
      <sz val="22"/>
      <color theme="1"/>
      <name val="Calibri"/>
      <family val="2"/>
      <scheme val="minor"/>
    </font>
    <font>
      <b/>
      <u/>
      <sz val="22"/>
      <color theme="1"/>
      <name val="Calibri"/>
      <family val="2"/>
      <scheme val="minor"/>
    </font>
    <font>
      <u/>
      <sz val="11"/>
      <color theme="10"/>
      <name val="Calibri"/>
      <family val="2"/>
      <scheme val="minor"/>
    </font>
    <font>
      <i/>
      <sz val="11"/>
      <color theme="1"/>
      <name val="Calibri"/>
      <family val="2"/>
      <scheme val="minor"/>
    </font>
    <font>
      <i/>
      <u/>
      <sz val="11"/>
      <color theme="10"/>
      <name val="Calibri"/>
      <family val="2"/>
      <scheme val="minor"/>
    </font>
    <font>
      <i/>
      <sz val="10"/>
      <color theme="0" tint="-0.499984740745262"/>
      <name val="Calibri"/>
      <family val="2"/>
      <scheme val="minor"/>
    </font>
    <font>
      <b/>
      <i/>
      <sz val="14"/>
      <color indexed="9"/>
      <name val="Arial"/>
      <family val="2"/>
    </font>
    <font>
      <sz val="10"/>
      <color theme="1"/>
      <name val="Calibri"/>
      <family val="2"/>
      <scheme val="minor"/>
    </font>
    <font>
      <b/>
      <sz val="9"/>
      <color theme="1"/>
      <name val="Calibri"/>
      <family val="2"/>
      <scheme val="minor"/>
    </font>
    <font>
      <sz val="9"/>
      <color theme="1"/>
      <name val="Calibri"/>
      <family val="2"/>
      <scheme val="minor"/>
    </font>
    <font>
      <b/>
      <i/>
      <sz val="12"/>
      <color indexed="9"/>
      <name val="Arial"/>
      <family val="2"/>
    </font>
    <font>
      <b/>
      <sz val="18"/>
      <color rgb="FF002060"/>
      <name val="Arial"/>
      <family val="2"/>
    </font>
  </fonts>
  <fills count="6">
    <fill>
      <patternFill patternType="none"/>
    </fill>
    <fill>
      <patternFill patternType="gray125"/>
    </fill>
    <fill>
      <patternFill patternType="solid">
        <fgColor indexed="9"/>
        <bgColor indexed="64"/>
      </patternFill>
    </fill>
    <fill>
      <patternFill patternType="solid">
        <fgColor indexed="20"/>
        <bgColor indexed="64"/>
      </patternFill>
    </fill>
    <fill>
      <patternFill patternType="solid">
        <fgColor indexed="22"/>
        <bgColor indexed="64"/>
      </patternFill>
    </fill>
    <fill>
      <patternFill patternType="solid">
        <fgColor rgb="FF002060"/>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medium">
        <color indexed="64"/>
      </right>
      <top style="thin">
        <color indexed="64"/>
      </top>
      <bottom/>
      <diagonal/>
    </border>
    <border>
      <left/>
      <right/>
      <top style="thin">
        <color indexed="64"/>
      </top>
      <bottom/>
      <diagonal/>
    </border>
    <border>
      <left style="medium">
        <color indexed="64"/>
      </left>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xf numFmtId="0" fontId="12" fillId="0" borderId="0" applyNumberFormat="0" applyFill="0" applyBorder="0" applyAlignment="0" applyProtection="0"/>
  </cellStyleXfs>
  <cellXfs count="122">
    <xf numFmtId="0" fontId="0" fillId="0" borderId="0" xfId="0"/>
    <xf numFmtId="0" fontId="2" fillId="0" borderId="0" xfId="0" applyFont="1"/>
    <xf numFmtId="0" fontId="3" fillId="0" borderId="0" xfId="0" applyFont="1"/>
    <xf numFmtId="0" fontId="4" fillId="2" borderId="0" xfId="0" applyFont="1" applyFill="1" applyAlignment="1">
      <alignment horizontal="right"/>
    </xf>
    <xf numFmtId="0" fontId="5" fillId="0" borderId="0" xfId="0" applyFont="1"/>
    <xf numFmtId="4" fontId="4" fillId="2" borderId="0" xfId="0" applyNumberFormat="1" applyFont="1" applyFill="1"/>
    <xf numFmtId="0" fontId="6" fillId="3" borderId="1" xfId="0" applyFont="1" applyFill="1" applyBorder="1" applyAlignment="1">
      <alignment horizontal="centerContinuous" vertical="center"/>
    </xf>
    <xf numFmtId="0" fontId="6" fillId="3" borderId="2" xfId="0" applyFont="1" applyFill="1" applyBorder="1" applyAlignment="1">
      <alignment horizontal="centerContinuous"/>
    </xf>
    <xf numFmtId="0" fontId="6" fillId="3" borderId="3" xfId="0" applyFont="1" applyFill="1" applyBorder="1" applyAlignment="1">
      <alignment horizontal="centerContinuous"/>
    </xf>
    <xf numFmtId="0" fontId="6" fillId="3" borderId="4" xfId="0" applyFont="1" applyFill="1" applyBorder="1" applyAlignment="1">
      <alignment horizontal="center"/>
    </xf>
    <xf numFmtId="0" fontId="6" fillId="3" borderId="0" xfId="0" applyFont="1" applyFill="1" applyBorder="1" applyAlignment="1">
      <alignment horizontal="center"/>
    </xf>
    <xf numFmtId="0" fontId="6" fillId="3" borderId="5" xfId="0" applyFont="1" applyFill="1" applyBorder="1" applyAlignment="1">
      <alignment horizontal="center"/>
    </xf>
    <xf numFmtId="0" fontId="6" fillId="3" borderId="4" xfId="0" applyFont="1" applyFill="1" applyBorder="1" applyAlignment="1">
      <alignment horizontal="centerContinuous"/>
    </xf>
    <xf numFmtId="0" fontId="6" fillId="3" borderId="0" xfId="0" applyFont="1" applyFill="1" applyBorder="1" applyAlignment="1">
      <alignment horizontal="centerContinuous"/>
    </xf>
    <xf numFmtId="0" fontId="6" fillId="3" borderId="5" xfId="0" applyFont="1" applyFill="1" applyBorder="1" applyAlignment="1"/>
    <xf numFmtId="43" fontId="3" fillId="0" borderId="0" xfId="0" applyNumberFormat="1" applyFont="1"/>
    <xf numFmtId="0" fontId="6" fillId="3" borderId="6" xfId="0" applyFont="1" applyFill="1" applyBorder="1" applyAlignment="1">
      <alignment horizontal="center"/>
    </xf>
    <xf numFmtId="0" fontId="6" fillId="3" borderId="7" xfId="0" applyFont="1" applyFill="1" applyBorder="1" applyAlignment="1">
      <alignment horizontal="center"/>
    </xf>
    <xf numFmtId="0" fontId="6" fillId="3" borderId="8" xfId="0" applyFont="1" applyFill="1" applyBorder="1" applyAlignment="1">
      <alignment horizontal="center"/>
    </xf>
    <xf numFmtId="17" fontId="3" fillId="0" borderId="4" xfId="0" applyNumberFormat="1" applyFont="1" applyBorder="1" applyAlignment="1">
      <alignment horizontal="center"/>
    </xf>
    <xf numFmtId="41" fontId="3" fillId="0" borderId="0" xfId="0" applyNumberFormat="1" applyFont="1" applyBorder="1"/>
    <xf numFmtId="43" fontId="3" fillId="0" borderId="0" xfId="0" applyNumberFormat="1" applyFont="1" applyBorder="1"/>
    <xf numFmtId="43" fontId="3" fillId="0" borderId="5" xfId="0" applyNumberFormat="1" applyFont="1" applyBorder="1"/>
    <xf numFmtId="43" fontId="3" fillId="2" borderId="4" xfId="0" applyNumberFormat="1" applyFont="1" applyFill="1" applyBorder="1"/>
    <xf numFmtId="43" fontId="3" fillId="2" borderId="0" xfId="0" applyNumberFormat="1" applyFont="1" applyFill="1" applyBorder="1"/>
    <xf numFmtId="10" fontId="3" fillId="0" borderId="5" xfId="0" applyNumberFormat="1" applyFont="1" applyBorder="1"/>
    <xf numFmtId="43" fontId="3" fillId="0" borderId="4" xfId="0" applyNumberFormat="1" applyFont="1" applyBorder="1"/>
    <xf numFmtId="17" fontId="3" fillId="4" borderId="4" xfId="0" applyNumberFormat="1" applyFont="1" applyFill="1" applyBorder="1" applyAlignment="1">
      <alignment horizontal="center"/>
    </xf>
    <xf numFmtId="41" fontId="3" fillId="4" borderId="0" xfId="0" applyNumberFormat="1" applyFont="1" applyFill="1" applyBorder="1"/>
    <xf numFmtId="43" fontId="3" fillId="4" borderId="0" xfId="0" applyNumberFormat="1" applyFont="1" applyFill="1" applyBorder="1"/>
    <xf numFmtId="43" fontId="3" fillId="4" borderId="5" xfId="0" applyNumberFormat="1" applyFont="1" applyFill="1" applyBorder="1"/>
    <xf numFmtId="43" fontId="3" fillId="4" borderId="4" xfId="0" applyNumberFormat="1" applyFont="1" applyFill="1" applyBorder="1"/>
    <xf numFmtId="10" fontId="3" fillId="4" borderId="5" xfId="0" applyNumberFormat="1" applyFont="1" applyFill="1" applyBorder="1"/>
    <xf numFmtId="17" fontId="3" fillId="4" borderId="9" xfId="0" applyNumberFormat="1" applyFont="1" applyFill="1" applyBorder="1" applyAlignment="1">
      <alignment horizontal="center"/>
    </xf>
    <xf numFmtId="41" fontId="3" fillId="4" borderId="10" xfId="0" applyNumberFormat="1" applyFont="1" applyFill="1" applyBorder="1"/>
    <xf numFmtId="43" fontId="3" fillId="4" borderId="10" xfId="0" applyNumberFormat="1" applyFont="1" applyFill="1" applyBorder="1"/>
    <xf numFmtId="43" fontId="3" fillId="4" borderId="11" xfId="0" applyNumberFormat="1" applyFont="1" applyFill="1" applyBorder="1"/>
    <xf numFmtId="43" fontId="3" fillId="4" borderId="9" xfId="0" applyNumberFormat="1" applyFont="1" applyFill="1" applyBorder="1"/>
    <xf numFmtId="10" fontId="3" fillId="4" borderId="11" xfId="0" applyNumberFormat="1" applyFont="1" applyFill="1" applyBorder="1"/>
    <xf numFmtId="0" fontId="7" fillId="0" borderId="4" xfId="0" applyFont="1" applyBorder="1" applyAlignment="1">
      <alignment horizontal="center"/>
    </xf>
    <xf numFmtId="41" fontId="7" fillId="0" borderId="0" xfId="0" applyNumberFormat="1" applyFont="1" applyBorder="1"/>
    <xf numFmtId="43" fontId="7" fillId="0" borderId="0" xfId="0" applyNumberFormat="1" applyFont="1" applyBorder="1"/>
    <xf numFmtId="0" fontId="7" fillId="0" borderId="5" xfId="0" applyFont="1" applyBorder="1"/>
    <xf numFmtId="43" fontId="7" fillId="0" borderId="4" xfId="0" applyNumberFormat="1" applyFont="1" applyBorder="1"/>
    <xf numFmtId="43" fontId="7" fillId="0" borderId="5" xfId="0" applyNumberFormat="1" applyFont="1" applyBorder="1"/>
    <xf numFmtId="43" fontId="7" fillId="0" borderId="0" xfId="0" applyNumberFormat="1" applyFont="1" applyBorder="1" applyAlignment="1">
      <alignment horizontal="right"/>
    </xf>
    <xf numFmtId="44" fontId="7" fillId="0" borderId="5" xfId="0" applyNumberFormat="1" applyFont="1" applyBorder="1"/>
    <xf numFmtId="0" fontId="7" fillId="0" borderId="9" xfId="0" applyFont="1" applyBorder="1" applyAlignment="1">
      <alignment horizontal="center"/>
    </xf>
    <xf numFmtId="43" fontId="7" fillId="0" borderId="10" xfId="0" applyNumberFormat="1" applyFont="1" applyBorder="1"/>
    <xf numFmtId="0" fontId="7" fillId="0" borderId="11" xfId="0" applyFont="1" applyBorder="1"/>
    <xf numFmtId="10" fontId="7" fillId="0" borderId="10" xfId="0" applyNumberFormat="1" applyFont="1" applyBorder="1" applyAlignment="1"/>
    <xf numFmtId="10" fontId="7" fillId="0" borderId="11" xfId="0" applyNumberFormat="1" applyFont="1" applyBorder="1" applyAlignment="1"/>
    <xf numFmtId="0" fontId="3" fillId="0" borderId="0" xfId="0" applyFont="1" applyBorder="1"/>
    <xf numFmtId="0" fontId="0" fillId="0" borderId="0" xfId="0" applyAlignment="1">
      <alignment horizontal="center" vertical="center"/>
    </xf>
    <xf numFmtId="0" fontId="13" fillId="0" borderId="0" xfId="0" applyFont="1" applyAlignment="1">
      <alignment horizontal="left" vertical="center"/>
    </xf>
    <xf numFmtId="0" fontId="13" fillId="0" borderId="0" xfId="0" applyFont="1" applyAlignment="1">
      <alignment horizontal="left"/>
    </xf>
    <xf numFmtId="0" fontId="14" fillId="0" borderId="0" xfId="1" applyFont="1" applyAlignment="1">
      <alignment horizontal="left" vertical="center"/>
    </xf>
    <xf numFmtId="43" fontId="3" fillId="0" borderId="13" xfId="0" applyNumberFormat="1" applyFont="1" applyBorder="1"/>
    <xf numFmtId="43" fontId="3" fillId="0" borderId="12" xfId="0" applyNumberFormat="1" applyFont="1" applyBorder="1"/>
    <xf numFmtId="43" fontId="3" fillId="2" borderId="14" xfId="0" applyNumberFormat="1" applyFont="1" applyFill="1" applyBorder="1"/>
    <xf numFmtId="43" fontId="3" fillId="2" borderId="13" xfId="0" applyNumberFormat="1" applyFont="1" applyFill="1" applyBorder="1"/>
    <xf numFmtId="43" fontId="3" fillId="2" borderId="12" xfId="0" applyNumberFormat="1" applyFont="1" applyFill="1" applyBorder="1"/>
    <xf numFmtId="43" fontId="3" fillId="2" borderId="5" xfId="0" applyNumberFormat="1" applyFont="1" applyFill="1" applyBorder="1"/>
    <xf numFmtId="0" fontId="17" fillId="0" borderId="0" xfId="0" applyFont="1"/>
    <xf numFmtId="0" fontId="8" fillId="0" borderId="0"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8" fillId="0" borderId="15" xfId="0" applyFont="1" applyBorder="1" applyAlignment="1">
      <alignment horizontal="center" vertical="center"/>
    </xf>
    <xf numFmtId="0" fontId="18" fillId="0" borderId="15" xfId="0" applyFont="1" applyFill="1" applyBorder="1" applyAlignment="1">
      <alignment horizontal="center" vertical="center"/>
    </xf>
    <xf numFmtId="0" fontId="0" fillId="0" borderId="0" xfId="0" applyAlignment="1">
      <alignment horizontal="center" vertical="center"/>
    </xf>
    <xf numFmtId="164" fontId="10" fillId="0" borderId="4" xfId="0" applyNumberFormat="1" applyFont="1" applyBorder="1" applyAlignment="1">
      <alignment horizontal="center" vertical="center"/>
    </xf>
    <xf numFmtId="164" fontId="10" fillId="0" borderId="0" xfId="0" applyNumberFormat="1" applyFont="1" applyBorder="1" applyAlignment="1">
      <alignment horizontal="center" vertical="center"/>
    </xf>
    <xf numFmtId="164" fontId="10" fillId="0" borderId="5" xfId="0" applyNumberFormat="1" applyFont="1"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16" fillId="3" borderId="0" xfId="0" applyFont="1" applyFill="1" applyBorder="1" applyAlignment="1">
      <alignment horizontal="center" vertical="center" wrapText="1"/>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43" fontId="9" fillId="0" borderId="4" xfId="0" applyNumberFormat="1" applyFont="1" applyBorder="1" applyAlignment="1">
      <alignment horizontal="center" vertical="center"/>
    </xf>
    <xf numFmtId="0" fontId="9" fillId="0" borderId="0" xfId="0" applyFont="1" applyBorder="1" applyAlignment="1">
      <alignment horizontal="center" vertical="center"/>
    </xf>
    <xf numFmtId="0" fontId="9" fillId="0" borderId="5" xfId="0"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6" fillId="3" borderId="0" xfId="0" applyFont="1" applyFill="1" applyBorder="1" applyAlignment="1">
      <alignment horizontal="center"/>
    </xf>
    <xf numFmtId="0" fontId="15" fillId="0" borderId="4"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1" xfId="0" applyFont="1" applyBorder="1" applyAlignment="1">
      <alignment horizontal="center" vertical="center" wrapText="1"/>
    </xf>
    <xf numFmtId="0" fontId="1" fillId="0" borderId="0" xfId="0" applyFont="1" applyAlignment="1">
      <alignment horizont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19" fillId="0" borderId="16" xfId="0" applyFont="1" applyBorder="1" applyAlignment="1">
      <alignment horizontal="left" vertical="top" wrapText="1"/>
    </xf>
    <xf numFmtId="0" fontId="19" fillId="0" borderId="17" xfId="0" applyFont="1" applyBorder="1" applyAlignment="1">
      <alignment horizontal="left" vertical="top" wrapText="1"/>
    </xf>
    <xf numFmtId="0" fontId="19" fillId="0" borderId="18" xfId="0" applyFont="1" applyBorder="1" applyAlignment="1">
      <alignment horizontal="left" vertical="top" wrapText="1"/>
    </xf>
    <xf numFmtId="0" fontId="19" fillId="0" borderId="15" xfId="0" applyFont="1" applyBorder="1" applyAlignment="1">
      <alignment vertical="center" wrapText="1"/>
    </xf>
    <xf numFmtId="0" fontId="20" fillId="3" borderId="0" xfId="0" applyFont="1" applyFill="1" applyBorder="1" applyAlignment="1">
      <alignment horizontal="center" vertical="center" wrapText="1"/>
    </xf>
    <xf numFmtId="0" fontId="19" fillId="0" borderId="16" xfId="0" applyFont="1" applyBorder="1" applyAlignment="1">
      <alignment vertical="center" wrapText="1"/>
    </xf>
    <xf numFmtId="0" fontId="19" fillId="0" borderId="17" xfId="0" applyFont="1" applyBorder="1" applyAlignment="1">
      <alignment vertical="center" wrapText="1"/>
    </xf>
    <xf numFmtId="0" fontId="19" fillId="0" borderId="18" xfId="0" applyFont="1" applyBorder="1" applyAlignment="1">
      <alignment vertical="center" wrapText="1"/>
    </xf>
    <xf numFmtId="0" fontId="18" fillId="0" borderId="15" xfId="0" applyFont="1" applyBorder="1" applyAlignment="1">
      <alignment vertical="center" wrapText="1"/>
    </xf>
    <xf numFmtId="0" fontId="6" fillId="5" borderId="1" xfId="0" applyFont="1" applyFill="1" applyBorder="1" applyAlignment="1">
      <alignment horizontal="center" vertical="center"/>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1" xfId="0" applyFont="1" applyFill="1" applyBorder="1" applyAlignment="1">
      <alignment horizontal="centerContinuous" vertical="center"/>
    </xf>
    <xf numFmtId="0" fontId="6" fillId="5" borderId="2" xfId="0" applyFont="1" applyFill="1" applyBorder="1" applyAlignment="1">
      <alignment horizontal="centerContinuous"/>
    </xf>
    <xf numFmtId="0" fontId="6" fillId="5" borderId="3" xfId="0" applyFont="1" applyFill="1" applyBorder="1" applyAlignment="1">
      <alignment horizontal="centerContinuous"/>
    </xf>
    <xf numFmtId="0" fontId="6" fillId="5" borderId="4" xfId="0" applyFont="1" applyFill="1" applyBorder="1" applyAlignment="1">
      <alignment horizontal="center"/>
    </xf>
    <xf numFmtId="0" fontId="6" fillId="5" borderId="0" xfId="0" applyFont="1" applyFill="1" applyBorder="1" applyAlignment="1">
      <alignment horizontal="center"/>
    </xf>
    <xf numFmtId="0" fontId="6" fillId="5" borderId="5" xfId="0" applyFont="1" applyFill="1" applyBorder="1" applyAlignment="1">
      <alignment horizontal="center"/>
    </xf>
    <xf numFmtId="0" fontId="6" fillId="5" borderId="4" xfId="0" applyFont="1" applyFill="1" applyBorder="1" applyAlignment="1">
      <alignment horizontal="centerContinuous"/>
    </xf>
    <xf numFmtId="0" fontId="6" fillId="5" borderId="0" xfId="0" applyFont="1" applyFill="1" applyBorder="1" applyAlignment="1">
      <alignment horizontal="centerContinuous"/>
    </xf>
    <xf numFmtId="0" fontId="6" fillId="5" borderId="5" xfId="0" applyFont="1" applyFill="1" applyBorder="1" applyAlignment="1"/>
    <xf numFmtId="0" fontId="6" fillId="5" borderId="6" xfId="0" applyFont="1" applyFill="1" applyBorder="1" applyAlignment="1">
      <alignment horizontal="center"/>
    </xf>
    <xf numFmtId="0" fontId="6" fillId="5" borderId="7" xfId="0" applyFont="1" applyFill="1" applyBorder="1" applyAlignment="1">
      <alignment horizontal="center"/>
    </xf>
    <xf numFmtId="0" fontId="6" fillId="5" borderId="8" xfId="0" applyFont="1" applyFill="1" applyBorder="1" applyAlignment="1">
      <alignment horizontal="center"/>
    </xf>
    <xf numFmtId="0" fontId="21" fillId="0" borderId="0" xfId="0" applyFont="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7030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286947</xdr:colOff>
      <xdr:row>3</xdr:row>
      <xdr:rowOff>161925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01447" cy="733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0</xdr:row>
      <xdr:rowOff>47625</xdr:rowOff>
    </xdr:from>
    <xdr:to>
      <xdr:col>1</xdr:col>
      <xdr:colOff>561975</xdr:colOff>
      <xdr:row>1</xdr:row>
      <xdr:rowOff>0</xdr:rowOff>
    </xdr:to>
    <xdr:pic>
      <xdr:nvPicPr>
        <xdr:cNvPr id="2" name="Picture 1" descr="gbslog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47625"/>
          <a:ext cx="8763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225136</xdr:colOff>
      <xdr:row>2</xdr:row>
      <xdr:rowOff>12989</xdr:rowOff>
    </xdr:from>
    <xdr:to>
      <xdr:col>0</xdr:col>
      <xdr:colOff>499456</xdr:colOff>
      <xdr:row>2</xdr:row>
      <xdr:rowOff>150149</xdr:rowOff>
    </xdr:to>
    <xdr:sp macro="" textlink="">
      <xdr:nvSpPr>
        <xdr:cNvPr id="24" name="Rectangle 23">
          <a:extLst>
            <a:ext uri="{FF2B5EF4-FFF2-40B4-BE49-F238E27FC236}">
              <a16:creationId xmlns:a16="http://schemas.microsoft.com/office/drawing/2014/main" id="{00000000-0008-0000-0200-000018000000}"/>
            </a:ext>
          </a:extLst>
        </xdr:cNvPr>
        <xdr:cNvSpPr/>
      </xdr:nvSpPr>
      <xdr:spPr>
        <a:xfrm>
          <a:off x="225136" y="450273"/>
          <a:ext cx="274320" cy="137160"/>
        </a:xfrm>
        <a:prstGeom prst="rect">
          <a:avLst/>
        </a:prstGeom>
        <a:solidFill>
          <a:schemeClr val="tx2">
            <a:lumMod val="20000"/>
            <a:lumOff val="80000"/>
          </a:schemeClr>
        </a:solidFill>
        <a:ln w="3175"/>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n-US" sz="700"/>
            <a:t>1</a:t>
          </a:r>
        </a:p>
      </xdr:txBody>
    </xdr:sp>
    <xdr:clientData/>
  </xdr:twoCellAnchor>
  <xdr:twoCellAnchor>
    <xdr:from>
      <xdr:col>0</xdr:col>
      <xdr:colOff>226002</xdr:colOff>
      <xdr:row>3</xdr:row>
      <xdr:rowOff>18185</xdr:rowOff>
    </xdr:from>
    <xdr:to>
      <xdr:col>0</xdr:col>
      <xdr:colOff>500322</xdr:colOff>
      <xdr:row>3</xdr:row>
      <xdr:rowOff>155345</xdr:rowOff>
    </xdr:to>
    <xdr:sp macro="" textlink="">
      <xdr:nvSpPr>
        <xdr:cNvPr id="25" name="Rectangle 24">
          <a:extLst>
            <a:ext uri="{FF2B5EF4-FFF2-40B4-BE49-F238E27FC236}">
              <a16:creationId xmlns:a16="http://schemas.microsoft.com/office/drawing/2014/main" id="{00000000-0008-0000-0200-000019000000}"/>
            </a:ext>
          </a:extLst>
        </xdr:cNvPr>
        <xdr:cNvSpPr/>
      </xdr:nvSpPr>
      <xdr:spPr>
        <a:xfrm>
          <a:off x="226002" y="615662"/>
          <a:ext cx="274320" cy="137160"/>
        </a:xfrm>
        <a:prstGeom prst="rect">
          <a:avLst/>
        </a:prstGeom>
        <a:ln w="3175"/>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n-US" sz="700"/>
            <a:t>2</a:t>
          </a:r>
        </a:p>
      </xdr:txBody>
    </xdr:sp>
    <xdr:clientData/>
  </xdr:twoCellAnchor>
  <xdr:twoCellAnchor>
    <xdr:from>
      <xdr:col>0</xdr:col>
      <xdr:colOff>226868</xdr:colOff>
      <xdr:row>4</xdr:row>
      <xdr:rowOff>19050</xdr:rowOff>
    </xdr:from>
    <xdr:to>
      <xdr:col>0</xdr:col>
      <xdr:colOff>501188</xdr:colOff>
      <xdr:row>4</xdr:row>
      <xdr:rowOff>156210</xdr:rowOff>
    </xdr:to>
    <xdr:sp macro="" textlink="">
      <xdr:nvSpPr>
        <xdr:cNvPr id="26" name="Rectangle 25">
          <a:extLst>
            <a:ext uri="{FF2B5EF4-FFF2-40B4-BE49-F238E27FC236}">
              <a16:creationId xmlns:a16="http://schemas.microsoft.com/office/drawing/2014/main" id="{00000000-0008-0000-0200-00001A000000}"/>
            </a:ext>
          </a:extLst>
        </xdr:cNvPr>
        <xdr:cNvSpPr/>
      </xdr:nvSpPr>
      <xdr:spPr>
        <a:xfrm>
          <a:off x="226868" y="776720"/>
          <a:ext cx="274320" cy="137160"/>
        </a:xfrm>
        <a:prstGeom prst="rect">
          <a:avLst/>
        </a:prstGeom>
        <a:solidFill>
          <a:schemeClr val="tx2">
            <a:lumMod val="20000"/>
            <a:lumOff val="80000"/>
          </a:schemeClr>
        </a:solidFill>
        <a:ln w="3175"/>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n-US" sz="700"/>
            <a:t>3</a:t>
          </a:r>
        </a:p>
      </xdr:txBody>
    </xdr:sp>
    <xdr:clientData/>
  </xdr:twoCellAnchor>
  <xdr:twoCellAnchor>
    <xdr:from>
      <xdr:col>5</xdr:col>
      <xdr:colOff>422564</xdr:colOff>
      <xdr:row>2</xdr:row>
      <xdr:rowOff>15586</xdr:rowOff>
    </xdr:from>
    <xdr:to>
      <xdr:col>5</xdr:col>
      <xdr:colOff>696884</xdr:colOff>
      <xdr:row>2</xdr:row>
      <xdr:rowOff>152746</xdr:rowOff>
    </xdr:to>
    <xdr:sp macro="" textlink="">
      <xdr:nvSpPr>
        <xdr:cNvPr id="27" name="Rectangle 26">
          <a:extLst>
            <a:ext uri="{FF2B5EF4-FFF2-40B4-BE49-F238E27FC236}">
              <a16:creationId xmlns:a16="http://schemas.microsoft.com/office/drawing/2014/main" id="{00000000-0008-0000-0200-00001B000000}"/>
            </a:ext>
          </a:extLst>
        </xdr:cNvPr>
        <xdr:cNvSpPr/>
      </xdr:nvSpPr>
      <xdr:spPr>
        <a:xfrm>
          <a:off x="3370984" y="452870"/>
          <a:ext cx="274320" cy="137160"/>
        </a:xfrm>
        <a:prstGeom prst="rect">
          <a:avLst/>
        </a:prstGeom>
        <a:solidFill>
          <a:schemeClr val="tx2">
            <a:lumMod val="20000"/>
            <a:lumOff val="80000"/>
          </a:schemeClr>
        </a:solidFill>
        <a:ln w="3175"/>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n-US" sz="700"/>
            <a:t>4</a:t>
          </a:r>
        </a:p>
      </xdr:txBody>
    </xdr:sp>
    <xdr:clientData/>
  </xdr:twoCellAnchor>
  <xdr:twoCellAnchor>
    <xdr:from>
      <xdr:col>5</xdr:col>
      <xdr:colOff>423430</xdr:colOff>
      <xdr:row>3</xdr:row>
      <xdr:rowOff>7794</xdr:rowOff>
    </xdr:from>
    <xdr:to>
      <xdr:col>5</xdr:col>
      <xdr:colOff>697750</xdr:colOff>
      <xdr:row>3</xdr:row>
      <xdr:rowOff>144954</xdr:rowOff>
    </xdr:to>
    <xdr:sp macro="" textlink="">
      <xdr:nvSpPr>
        <xdr:cNvPr id="28" name="Rectangle 27">
          <a:extLst>
            <a:ext uri="{FF2B5EF4-FFF2-40B4-BE49-F238E27FC236}">
              <a16:creationId xmlns:a16="http://schemas.microsoft.com/office/drawing/2014/main" id="{00000000-0008-0000-0200-00001C000000}"/>
            </a:ext>
          </a:extLst>
        </xdr:cNvPr>
        <xdr:cNvSpPr/>
      </xdr:nvSpPr>
      <xdr:spPr>
        <a:xfrm>
          <a:off x="3371850" y="605271"/>
          <a:ext cx="274320" cy="137160"/>
        </a:xfrm>
        <a:prstGeom prst="rect">
          <a:avLst/>
        </a:prstGeom>
        <a:solidFill>
          <a:schemeClr val="tx2">
            <a:lumMod val="20000"/>
            <a:lumOff val="80000"/>
          </a:schemeClr>
        </a:solidFill>
        <a:ln w="3175"/>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n-US" sz="700"/>
            <a:t>5</a:t>
          </a:r>
        </a:p>
      </xdr:txBody>
    </xdr:sp>
    <xdr:clientData/>
  </xdr:twoCellAnchor>
  <xdr:twoCellAnchor>
    <xdr:from>
      <xdr:col>5</xdr:col>
      <xdr:colOff>419966</xdr:colOff>
      <xdr:row>4</xdr:row>
      <xdr:rowOff>17319</xdr:rowOff>
    </xdr:from>
    <xdr:to>
      <xdr:col>5</xdr:col>
      <xdr:colOff>694286</xdr:colOff>
      <xdr:row>4</xdr:row>
      <xdr:rowOff>154479</xdr:rowOff>
    </xdr:to>
    <xdr:sp macro="" textlink="">
      <xdr:nvSpPr>
        <xdr:cNvPr id="29" name="Rectangle 28">
          <a:extLst>
            <a:ext uri="{FF2B5EF4-FFF2-40B4-BE49-F238E27FC236}">
              <a16:creationId xmlns:a16="http://schemas.microsoft.com/office/drawing/2014/main" id="{00000000-0008-0000-0200-00001D000000}"/>
            </a:ext>
          </a:extLst>
        </xdr:cNvPr>
        <xdr:cNvSpPr/>
      </xdr:nvSpPr>
      <xdr:spPr>
        <a:xfrm>
          <a:off x="3368386" y="774989"/>
          <a:ext cx="274320" cy="137160"/>
        </a:xfrm>
        <a:prstGeom prst="rect">
          <a:avLst/>
        </a:prstGeom>
        <a:solidFill>
          <a:schemeClr val="tx2">
            <a:lumMod val="20000"/>
            <a:lumOff val="80000"/>
          </a:schemeClr>
        </a:solidFill>
        <a:ln w="3175"/>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n-US" sz="1000" b="1"/>
            <a:t>6</a:t>
          </a:r>
        </a:p>
      </xdr:txBody>
    </xdr:sp>
    <xdr:clientData/>
  </xdr:twoCellAnchor>
  <xdr:twoCellAnchor>
    <xdr:from>
      <xdr:col>0</xdr:col>
      <xdr:colOff>142619</xdr:colOff>
      <xdr:row>6</xdr:row>
      <xdr:rowOff>56966</xdr:rowOff>
    </xdr:from>
    <xdr:to>
      <xdr:col>0</xdr:col>
      <xdr:colOff>418844</xdr:colOff>
      <xdr:row>7</xdr:row>
      <xdr:rowOff>38782</xdr:rowOff>
    </xdr:to>
    <xdr:sp macro="" textlink="">
      <xdr:nvSpPr>
        <xdr:cNvPr id="30" name="Rectangle 29">
          <a:extLst>
            <a:ext uri="{FF2B5EF4-FFF2-40B4-BE49-F238E27FC236}">
              <a16:creationId xmlns:a16="http://schemas.microsoft.com/office/drawing/2014/main" id="{00000000-0008-0000-0200-00001E000000}"/>
            </a:ext>
          </a:extLst>
        </xdr:cNvPr>
        <xdr:cNvSpPr/>
      </xdr:nvSpPr>
      <xdr:spPr>
        <a:xfrm>
          <a:off x="142619" y="1160552"/>
          <a:ext cx="276225" cy="113196"/>
        </a:xfrm>
        <a:prstGeom prst="rect">
          <a:avLst/>
        </a:prstGeom>
        <a:solidFill>
          <a:schemeClr val="tx2">
            <a:lumMod val="20000"/>
            <a:lumOff val="80000"/>
          </a:schemeClr>
        </a:solidFill>
        <a:ln w="3175"/>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n-US" sz="700"/>
            <a:t>7</a:t>
          </a:r>
        </a:p>
      </xdr:txBody>
    </xdr:sp>
    <xdr:clientData/>
  </xdr:twoCellAnchor>
  <xdr:twoCellAnchor>
    <xdr:from>
      <xdr:col>3</xdr:col>
      <xdr:colOff>157595</xdr:colOff>
      <xdr:row>6</xdr:row>
      <xdr:rowOff>27710</xdr:rowOff>
    </xdr:from>
    <xdr:to>
      <xdr:col>3</xdr:col>
      <xdr:colOff>431915</xdr:colOff>
      <xdr:row>7</xdr:row>
      <xdr:rowOff>13336</xdr:rowOff>
    </xdr:to>
    <xdr:sp macro="" textlink="">
      <xdr:nvSpPr>
        <xdr:cNvPr id="31" name="Rectangle 30">
          <a:extLst>
            <a:ext uri="{FF2B5EF4-FFF2-40B4-BE49-F238E27FC236}">
              <a16:creationId xmlns:a16="http://schemas.microsoft.com/office/drawing/2014/main" id="{00000000-0008-0000-0200-00001F000000}"/>
            </a:ext>
          </a:extLst>
        </xdr:cNvPr>
        <xdr:cNvSpPr/>
      </xdr:nvSpPr>
      <xdr:spPr>
        <a:xfrm>
          <a:off x="1885084" y="1105767"/>
          <a:ext cx="274320" cy="137160"/>
        </a:xfrm>
        <a:prstGeom prst="rect">
          <a:avLst/>
        </a:prstGeom>
        <a:solidFill>
          <a:schemeClr val="tx2">
            <a:lumMod val="20000"/>
            <a:lumOff val="80000"/>
          </a:schemeClr>
        </a:solidFill>
        <a:ln w="3175"/>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n-US" sz="700"/>
            <a:t>8</a:t>
          </a:r>
        </a:p>
      </xdr:txBody>
    </xdr:sp>
    <xdr:clientData/>
  </xdr:twoCellAnchor>
  <xdr:twoCellAnchor>
    <xdr:from>
      <xdr:col>5</xdr:col>
      <xdr:colOff>223405</xdr:colOff>
      <xdr:row>6</xdr:row>
      <xdr:rowOff>24245</xdr:rowOff>
    </xdr:from>
    <xdr:to>
      <xdr:col>5</xdr:col>
      <xdr:colOff>497725</xdr:colOff>
      <xdr:row>7</xdr:row>
      <xdr:rowOff>9871</xdr:rowOff>
    </xdr:to>
    <xdr:sp macro="" textlink="">
      <xdr:nvSpPr>
        <xdr:cNvPr id="32" name="Rectangle 31">
          <a:extLst>
            <a:ext uri="{FF2B5EF4-FFF2-40B4-BE49-F238E27FC236}">
              <a16:creationId xmlns:a16="http://schemas.microsoft.com/office/drawing/2014/main" id="{00000000-0008-0000-0200-000020000000}"/>
            </a:ext>
          </a:extLst>
        </xdr:cNvPr>
        <xdr:cNvSpPr/>
      </xdr:nvSpPr>
      <xdr:spPr>
        <a:xfrm>
          <a:off x="3171825" y="1102302"/>
          <a:ext cx="274320" cy="137160"/>
        </a:xfrm>
        <a:prstGeom prst="rect">
          <a:avLst/>
        </a:prstGeom>
        <a:solidFill>
          <a:schemeClr val="tx2">
            <a:lumMod val="20000"/>
            <a:lumOff val="80000"/>
          </a:schemeClr>
        </a:solidFill>
        <a:ln w="3175"/>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n-US" sz="700"/>
            <a:t>9</a:t>
          </a:r>
        </a:p>
      </xdr:txBody>
    </xdr:sp>
    <xdr:clientData/>
  </xdr:twoCellAnchor>
  <xdr:twoCellAnchor>
    <xdr:from>
      <xdr:col>6</xdr:col>
      <xdr:colOff>198294</xdr:colOff>
      <xdr:row>6</xdr:row>
      <xdr:rowOff>29441</xdr:rowOff>
    </xdr:from>
    <xdr:to>
      <xdr:col>6</xdr:col>
      <xdr:colOff>472614</xdr:colOff>
      <xdr:row>7</xdr:row>
      <xdr:rowOff>15067</xdr:rowOff>
    </xdr:to>
    <xdr:sp macro="" textlink="">
      <xdr:nvSpPr>
        <xdr:cNvPr id="33" name="Rectangle 32">
          <a:extLst>
            <a:ext uri="{FF2B5EF4-FFF2-40B4-BE49-F238E27FC236}">
              <a16:creationId xmlns:a16="http://schemas.microsoft.com/office/drawing/2014/main" id="{00000000-0008-0000-0200-000021000000}"/>
            </a:ext>
          </a:extLst>
        </xdr:cNvPr>
        <xdr:cNvSpPr/>
      </xdr:nvSpPr>
      <xdr:spPr>
        <a:xfrm>
          <a:off x="3852430" y="1107498"/>
          <a:ext cx="274320" cy="137160"/>
        </a:xfrm>
        <a:prstGeom prst="rect">
          <a:avLst/>
        </a:prstGeom>
        <a:solidFill>
          <a:schemeClr val="tx2">
            <a:lumMod val="20000"/>
            <a:lumOff val="80000"/>
          </a:schemeClr>
        </a:solidFill>
        <a:ln w="3175"/>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n-US" sz="700"/>
            <a:t>10</a:t>
          </a:r>
        </a:p>
      </xdr:txBody>
    </xdr:sp>
    <xdr:clientData/>
  </xdr:twoCellAnchor>
  <xdr:twoCellAnchor>
    <xdr:from>
      <xdr:col>7</xdr:col>
      <xdr:colOff>177511</xdr:colOff>
      <xdr:row>6</xdr:row>
      <xdr:rowOff>30307</xdr:rowOff>
    </xdr:from>
    <xdr:to>
      <xdr:col>7</xdr:col>
      <xdr:colOff>451831</xdr:colOff>
      <xdr:row>7</xdr:row>
      <xdr:rowOff>15933</xdr:rowOff>
    </xdr:to>
    <xdr:sp macro="" textlink="">
      <xdr:nvSpPr>
        <xdr:cNvPr id="34" name="Rectangle 33">
          <a:extLst>
            <a:ext uri="{FF2B5EF4-FFF2-40B4-BE49-F238E27FC236}">
              <a16:creationId xmlns:a16="http://schemas.microsoft.com/office/drawing/2014/main" id="{00000000-0008-0000-0200-000022000000}"/>
            </a:ext>
          </a:extLst>
        </xdr:cNvPr>
        <xdr:cNvSpPr/>
      </xdr:nvSpPr>
      <xdr:spPr>
        <a:xfrm>
          <a:off x="4537363" y="1108364"/>
          <a:ext cx="274320" cy="137160"/>
        </a:xfrm>
        <a:prstGeom prst="rect">
          <a:avLst/>
        </a:prstGeom>
        <a:solidFill>
          <a:schemeClr val="tx2">
            <a:lumMod val="20000"/>
            <a:lumOff val="80000"/>
          </a:schemeClr>
        </a:solidFill>
        <a:ln w="3175"/>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n-US" sz="700"/>
            <a:t>11</a:t>
          </a:r>
        </a:p>
      </xdr:txBody>
    </xdr:sp>
    <xdr:clientData/>
  </xdr:twoCellAnchor>
  <xdr:twoCellAnchor>
    <xdr:from>
      <xdr:col>8</xdr:col>
      <xdr:colOff>182706</xdr:colOff>
      <xdr:row>6</xdr:row>
      <xdr:rowOff>35503</xdr:rowOff>
    </xdr:from>
    <xdr:to>
      <xdr:col>8</xdr:col>
      <xdr:colOff>457026</xdr:colOff>
      <xdr:row>7</xdr:row>
      <xdr:rowOff>21129</xdr:rowOff>
    </xdr:to>
    <xdr:sp macro="" textlink="">
      <xdr:nvSpPr>
        <xdr:cNvPr id="35" name="Rectangle 34">
          <a:extLst>
            <a:ext uri="{FF2B5EF4-FFF2-40B4-BE49-F238E27FC236}">
              <a16:creationId xmlns:a16="http://schemas.microsoft.com/office/drawing/2014/main" id="{00000000-0008-0000-0200-000023000000}"/>
            </a:ext>
          </a:extLst>
        </xdr:cNvPr>
        <xdr:cNvSpPr/>
      </xdr:nvSpPr>
      <xdr:spPr>
        <a:xfrm>
          <a:off x="5217967" y="1113560"/>
          <a:ext cx="274320" cy="137160"/>
        </a:xfrm>
        <a:prstGeom prst="rect">
          <a:avLst/>
        </a:prstGeom>
        <a:solidFill>
          <a:schemeClr val="tx2">
            <a:lumMod val="20000"/>
            <a:lumOff val="80000"/>
          </a:schemeClr>
        </a:solidFill>
        <a:ln w="3175"/>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n-US" sz="700"/>
            <a:t>12</a:t>
          </a:r>
        </a:p>
      </xdr:txBody>
    </xdr:sp>
    <xdr:clientData/>
  </xdr:twoCellAnchor>
  <xdr:twoCellAnchor>
    <xdr:from>
      <xdr:col>9</xdr:col>
      <xdr:colOff>239856</xdr:colOff>
      <xdr:row>6</xdr:row>
      <xdr:rowOff>23380</xdr:rowOff>
    </xdr:from>
    <xdr:to>
      <xdr:col>9</xdr:col>
      <xdr:colOff>514176</xdr:colOff>
      <xdr:row>7</xdr:row>
      <xdr:rowOff>9006</xdr:rowOff>
    </xdr:to>
    <xdr:sp macro="" textlink="">
      <xdr:nvSpPr>
        <xdr:cNvPr id="36" name="Rectangle 35">
          <a:extLst>
            <a:ext uri="{FF2B5EF4-FFF2-40B4-BE49-F238E27FC236}">
              <a16:creationId xmlns:a16="http://schemas.microsoft.com/office/drawing/2014/main" id="{00000000-0008-0000-0200-000024000000}"/>
            </a:ext>
          </a:extLst>
        </xdr:cNvPr>
        <xdr:cNvSpPr/>
      </xdr:nvSpPr>
      <xdr:spPr>
        <a:xfrm>
          <a:off x="5950526" y="1101437"/>
          <a:ext cx="274320" cy="137160"/>
        </a:xfrm>
        <a:prstGeom prst="rect">
          <a:avLst/>
        </a:prstGeom>
        <a:solidFill>
          <a:schemeClr val="tx2">
            <a:lumMod val="20000"/>
            <a:lumOff val="80000"/>
          </a:schemeClr>
        </a:solidFill>
        <a:ln w="3175"/>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n-US" sz="700"/>
            <a:t>13</a:t>
          </a:r>
        </a:p>
      </xdr:txBody>
    </xdr:sp>
    <xdr:clientData/>
  </xdr:twoCellAnchor>
  <xdr:twoCellAnchor>
    <xdr:from>
      <xdr:col>10</xdr:col>
      <xdr:colOff>297006</xdr:colOff>
      <xdr:row>6</xdr:row>
      <xdr:rowOff>24246</xdr:rowOff>
    </xdr:from>
    <xdr:to>
      <xdr:col>10</xdr:col>
      <xdr:colOff>571326</xdr:colOff>
      <xdr:row>7</xdr:row>
      <xdr:rowOff>9872</xdr:rowOff>
    </xdr:to>
    <xdr:sp macro="" textlink="">
      <xdr:nvSpPr>
        <xdr:cNvPr id="37" name="Rectangle 36">
          <a:extLst>
            <a:ext uri="{FF2B5EF4-FFF2-40B4-BE49-F238E27FC236}">
              <a16:creationId xmlns:a16="http://schemas.microsoft.com/office/drawing/2014/main" id="{00000000-0008-0000-0200-000025000000}"/>
            </a:ext>
          </a:extLst>
        </xdr:cNvPr>
        <xdr:cNvSpPr/>
      </xdr:nvSpPr>
      <xdr:spPr>
        <a:xfrm>
          <a:off x="6761017" y="1102303"/>
          <a:ext cx="274320" cy="137160"/>
        </a:xfrm>
        <a:prstGeom prst="rect">
          <a:avLst/>
        </a:prstGeom>
        <a:solidFill>
          <a:schemeClr val="tx2">
            <a:lumMod val="20000"/>
            <a:lumOff val="80000"/>
          </a:schemeClr>
        </a:solidFill>
        <a:ln w="3175"/>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n-US" sz="700"/>
            <a:t>14</a:t>
          </a:r>
        </a:p>
      </xdr:txBody>
    </xdr:sp>
    <xdr:clientData/>
  </xdr:twoCellAnchor>
  <xdr:twoCellAnchor>
    <xdr:from>
      <xdr:col>11</xdr:col>
      <xdr:colOff>185305</xdr:colOff>
      <xdr:row>6</xdr:row>
      <xdr:rowOff>29441</xdr:rowOff>
    </xdr:from>
    <xdr:to>
      <xdr:col>11</xdr:col>
      <xdr:colOff>459625</xdr:colOff>
      <xdr:row>7</xdr:row>
      <xdr:rowOff>15067</xdr:rowOff>
    </xdr:to>
    <xdr:sp macro="" textlink="">
      <xdr:nvSpPr>
        <xdr:cNvPr id="38" name="Rectangle 37">
          <a:extLst>
            <a:ext uri="{FF2B5EF4-FFF2-40B4-BE49-F238E27FC236}">
              <a16:creationId xmlns:a16="http://schemas.microsoft.com/office/drawing/2014/main" id="{00000000-0008-0000-0200-000026000000}"/>
            </a:ext>
          </a:extLst>
        </xdr:cNvPr>
        <xdr:cNvSpPr/>
      </xdr:nvSpPr>
      <xdr:spPr>
        <a:xfrm>
          <a:off x="7562850" y="1107498"/>
          <a:ext cx="274320" cy="137160"/>
        </a:xfrm>
        <a:prstGeom prst="rect">
          <a:avLst/>
        </a:prstGeom>
        <a:solidFill>
          <a:schemeClr val="tx2">
            <a:lumMod val="20000"/>
            <a:lumOff val="80000"/>
          </a:schemeClr>
        </a:solidFill>
        <a:ln w="3175"/>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n-US" sz="700"/>
            <a:t>15</a:t>
          </a:r>
        </a:p>
      </xdr:txBody>
    </xdr:sp>
    <xdr:clientData/>
  </xdr:twoCellAnchor>
  <xdr:twoCellAnchor>
    <xdr:from>
      <xdr:col>12</xdr:col>
      <xdr:colOff>216478</xdr:colOff>
      <xdr:row>6</xdr:row>
      <xdr:rowOff>38966</xdr:rowOff>
    </xdr:from>
    <xdr:to>
      <xdr:col>12</xdr:col>
      <xdr:colOff>490798</xdr:colOff>
      <xdr:row>7</xdr:row>
      <xdr:rowOff>24592</xdr:rowOff>
    </xdr:to>
    <xdr:sp macro="" textlink="">
      <xdr:nvSpPr>
        <xdr:cNvPr id="39" name="Rectangle 38">
          <a:extLst>
            <a:ext uri="{FF2B5EF4-FFF2-40B4-BE49-F238E27FC236}">
              <a16:creationId xmlns:a16="http://schemas.microsoft.com/office/drawing/2014/main" id="{00000000-0008-0000-0200-000027000000}"/>
            </a:ext>
          </a:extLst>
        </xdr:cNvPr>
        <xdr:cNvSpPr/>
      </xdr:nvSpPr>
      <xdr:spPr>
        <a:xfrm>
          <a:off x="8299739" y="1117023"/>
          <a:ext cx="274320" cy="137160"/>
        </a:xfrm>
        <a:prstGeom prst="rect">
          <a:avLst/>
        </a:prstGeom>
        <a:solidFill>
          <a:schemeClr val="tx2">
            <a:lumMod val="20000"/>
            <a:lumOff val="80000"/>
          </a:schemeClr>
        </a:solidFill>
        <a:ln w="3175"/>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n-US" sz="700"/>
            <a:t>16</a:t>
          </a:r>
        </a:p>
      </xdr:txBody>
    </xdr:sp>
    <xdr:clientData/>
  </xdr:twoCellAnchor>
  <xdr:twoCellAnchor>
    <xdr:from>
      <xdr:col>13</xdr:col>
      <xdr:colOff>329911</xdr:colOff>
      <xdr:row>6</xdr:row>
      <xdr:rowOff>35502</xdr:rowOff>
    </xdr:from>
    <xdr:to>
      <xdr:col>13</xdr:col>
      <xdr:colOff>604231</xdr:colOff>
      <xdr:row>7</xdr:row>
      <xdr:rowOff>21128</xdr:rowOff>
    </xdr:to>
    <xdr:sp macro="" textlink="">
      <xdr:nvSpPr>
        <xdr:cNvPr id="40" name="Rectangle 39">
          <a:extLst>
            <a:ext uri="{FF2B5EF4-FFF2-40B4-BE49-F238E27FC236}">
              <a16:creationId xmlns:a16="http://schemas.microsoft.com/office/drawing/2014/main" id="{00000000-0008-0000-0200-000028000000}"/>
            </a:ext>
          </a:extLst>
        </xdr:cNvPr>
        <xdr:cNvSpPr/>
      </xdr:nvSpPr>
      <xdr:spPr>
        <a:xfrm>
          <a:off x="9088581" y="1113559"/>
          <a:ext cx="274320" cy="137160"/>
        </a:xfrm>
        <a:prstGeom prst="rect">
          <a:avLst/>
        </a:prstGeom>
        <a:solidFill>
          <a:schemeClr val="tx2">
            <a:lumMod val="20000"/>
            <a:lumOff val="80000"/>
          </a:schemeClr>
        </a:solidFill>
        <a:ln w="3175"/>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n-US" sz="700"/>
            <a:t>17</a:t>
          </a:r>
        </a:p>
      </xdr:txBody>
    </xdr:sp>
    <xdr:clientData/>
  </xdr:twoCellAnchor>
  <xdr:twoCellAnchor>
    <xdr:from>
      <xdr:col>14</xdr:col>
      <xdr:colOff>326446</xdr:colOff>
      <xdr:row>6</xdr:row>
      <xdr:rowOff>27708</xdr:rowOff>
    </xdr:from>
    <xdr:to>
      <xdr:col>14</xdr:col>
      <xdr:colOff>600766</xdr:colOff>
      <xdr:row>7</xdr:row>
      <xdr:rowOff>13334</xdr:rowOff>
    </xdr:to>
    <xdr:sp macro="" textlink="">
      <xdr:nvSpPr>
        <xdr:cNvPr id="41" name="Rectangle 40">
          <a:extLst>
            <a:ext uri="{FF2B5EF4-FFF2-40B4-BE49-F238E27FC236}">
              <a16:creationId xmlns:a16="http://schemas.microsoft.com/office/drawing/2014/main" id="{00000000-0008-0000-0200-000029000000}"/>
            </a:ext>
          </a:extLst>
        </xdr:cNvPr>
        <xdr:cNvSpPr/>
      </xdr:nvSpPr>
      <xdr:spPr>
        <a:xfrm>
          <a:off x="9998651" y="1105765"/>
          <a:ext cx="274320" cy="137160"/>
        </a:xfrm>
        <a:prstGeom prst="rect">
          <a:avLst/>
        </a:prstGeom>
        <a:solidFill>
          <a:schemeClr val="tx2">
            <a:lumMod val="20000"/>
            <a:lumOff val="80000"/>
          </a:schemeClr>
        </a:solidFill>
        <a:ln w="3175"/>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n-US" sz="700"/>
            <a:t>18</a:t>
          </a:r>
        </a:p>
      </xdr:txBody>
    </xdr:sp>
    <xdr:clientData/>
  </xdr:twoCellAnchor>
  <xdr:twoCellAnchor>
    <xdr:from>
      <xdr:col>14</xdr:col>
      <xdr:colOff>152182</xdr:colOff>
      <xdr:row>29</xdr:row>
      <xdr:rowOff>10390</xdr:rowOff>
    </xdr:from>
    <xdr:to>
      <xdr:col>14</xdr:col>
      <xdr:colOff>426502</xdr:colOff>
      <xdr:row>29</xdr:row>
      <xdr:rowOff>150797</xdr:rowOff>
    </xdr:to>
    <xdr:sp macro="" textlink="">
      <xdr:nvSpPr>
        <xdr:cNvPr id="42" name="Rectangle 41">
          <a:extLst>
            <a:ext uri="{FF2B5EF4-FFF2-40B4-BE49-F238E27FC236}">
              <a16:creationId xmlns:a16="http://schemas.microsoft.com/office/drawing/2014/main" id="{00000000-0008-0000-0200-00002A000000}"/>
            </a:ext>
          </a:extLst>
        </xdr:cNvPr>
        <xdr:cNvSpPr/>
      </xdr:nvSpPr>
      <xdr:spPr>
        <a:xfrm>
          <a:off x="9814104" y="4403796"/>
          <a:ext cx="274320" cy="140407"/>
        </a:xfrm>
        <a:prstGeom prst="rect">
          <a:avLst/>
        </a:prstGeom>
        <a:solidFill>
          <a:schemeClr val="tx2">
            <a:lumMod val="20000"/>
            <a:lumOff val="80000"/>
          </a:schemeClr>
        </a:solidFill>
        <a:ln w="3175"/>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n-US" sz="700"/>
            <a:t>23</a:t>
          </a:r>
        </a:p>
      </xdr:txBody>
    </xdr:sp>
    <xdr:clientData/>
  </xdr:twoCellAnchor>
  <xdr:twoCellAnchor>
    <xdr:from>
      <xdr:col>14</xdr:col>
      <xdr:colOff>155754</xdr:colOff>
      <xdr:row>30</xdr:row>
      <xdr:rowOff>2055</xdr:rowOff>
    </xdr:from>
    <xdr:to>
      <xdr:col>14</xdr:col>
      <xdr:colOff>430074</xdr:colOff>
      <xdr:row>30</xdr:row>
      <xdr:rowOff>142462</xdr:rowOff>
    </xdr:to>
    <xdr:sp macro="" textlink="">
      <xdr:nvSpPr>
        <xdr:cNvPr id="43" name="Rectangle 42">
          <a:extLst>
            <a:ext uri="{FF2B5EF4-FFF2-40B4-BE49-F238E27FC236}">
              <a16:creationId xmlns:a16="http://schemas.microsoft.com/office/drawing/2014/main" id="{00000000-0008-0000-0200-00002B000000}"/>
            </a:ext>
          </a:extLst>
        </xdr:cNvPr>
        <xdr:cNvSpPr/>
      </xdr:nvSpPr>
      <xdr:spPr>
        <a:xfrm>
          <a:off x="9817676" y="4550243"/>
          <a:ext cx="274320" cy="140407"/>
        </a:xfrm>
        <a:prstGeom prst="rect">
          <a:avLst/>
        </a:prstGeom>
        <a:solidFill>
          <a:schemeClr val="tx2">
            <a:lumMod val="20000"/>
            <a:lumOff val="80000"/>
          </a:schemeClr>
        </a:solidFill>
        <a:ln w="3175"/>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n-US" sz="700"/>
            <a:t>24</a:t>
          </a:r>
        </a:p>
      </xdr:txBody>
    </xdr:sp>
    <xdr:clientData/>
  </xdr:twoCellAnchor>
  <xdr:twoCellAnchor>
    <xdr:from>
      <xdr:col>14</xdr:col>
      <xdr:colOff>157625</xdr:colOff>
      <xdr:row>31</xdr:row>
      <xdr:rowOff>4777</xdr:rowOff>
    </xdr:from>
    <xdr:to>
      <xdr:col>14</xdr:col>
      <xdr:colOff>431945</xdr:colOff>
      <xdr:row>32</xdr:row>
      <xdr:rowOff>609</xdr:rowOff>
    </xdr:to>
    <xdr:sp macro="" textlink="">
      <xdr:nvSpPr>
        <xdr:cNvPr id="44" name="Rectangle 43">
          <a:extLst>
            <a:ext uri="{FF2B5EF4-FFF2-40B4-BE49-F238E27FC236}">
              <a16:creationId xmlns:a16="http://schemas.microsoft.com/office/drawing/2014/main" id="{00000000-0008-0000-0200-00002C000000}"/>
            </a:ext>
          </a:extLst>
        </xdr:cNvPr>
        <xdr:cNvSpPr/>
      </xdr:nvSpPr>
      <xdr:spPr>
        <a:xfrm>
          <a:off x="9822098" y="4699241"/>
          <a:ext cx="274320" cy="138707"/>
        </a:xfrm>
        <a:prstGeom prst="rect">
          <a:avLst/>
        </a:prstGeom>
        <a:solidFill>
          <a:schemeClr val="tx2">
            <a:lumMod val="20000"/>
            <a:lumOff val="80000"/>
          </a:schemeClr>
        </a:solidFill>
        <a:ln w="3175"/>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n-US" sz="700"/>
            <a:t>25</a:t>
          </a:r>
        </a:p>
      </xdr:txBody>
    </xdr:sp>
    <xdr:clientData/>
  </xdr:twoCellAnchor>
  <xdr:twoCellAnchor>
    <xdr:from>
      <xdr:col>14</xdr:col>
      <xdr:colOff>149290</xdr:colOff>
      <xdr:row>32</xdr:row>
      <xdr:rowOff>7498</xdr:rowOff>
    </xdr:from>
    <xdr:to>
      <xdr:col>14</xdr:col>
      <xdr:colOff>438830</xdr:colOff>
      <xdr:row>33</xdr:row>
      <xdr:rowOff>3330</xdr:rowOff>
    </xdr:to>
    <xdr:sp macro="" textlink="">
      <xdr:nvSpPr>
        <xdr:cNvPr id="45" name="Rectangle 44">
          <a:extLst>
            <a:ext uri="{FF2B5EF4-FFF2-40B4-BE49-F238E27FC236}">
              <a16:creationId xmlns:a16="http://schemas.microsoft.com/office/drawing/2014/main" id="{00000000-0008-0000-0200-00002D000000}"/>
            </a:ext>
          </a:extLst>
        </xdr:cNvPr>
        <xdr:cNvSpPr/>
      </xdr:nvSpPr>
      <xdr:spPr>
        <a:xfrm>
          <a:off x="9813763" y="4844837"/>
          <a:ext cx="289540" cy="138707"/>
        </a:xfrm>
        <a:prstGeom prst="rect">
          <a:avLst/>
        </a:prstGeom>
        <a:solidFill>
          <a:schemeClr val="tx2">
            <a:lumMod val="20000"/>
            <a:lumOff val="80000"/>
          </a:schemeClr>
        </a:solidFill>
        <a:ln w="3175"/>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n-US" sz="700"/>
            <a:t>26</a:t>
          </a:r>
        </a:p>
      </xdr:txBody>
    </xdr:sp>
    <xdr:clientData/>
  </xdr:twoCellAnchor>
  <xdr:twoCellAnchor>
    <xdr:from>
      <xdr:col>0</xdr:col>
      <xdr:colOff>479535</xdr:colOff>
      <xdr:row>25</xdr:row>
      <xdr:rowOff>52552</xdr:rowOff>
    </xdr:from>
    <xdr:to>
      <xdr:col>1</xdr:col>
      <xdr:colOff>476645</xdr:colOff>
      <xdr:row>26</xdr:row>
      <xdr:rowOff>72627</xdr:rowOff>
    </xdr:to>
    <xdr:sp macro="" textlink="">
      <xdr:nvSpPr>
        <xdr:cNvPr id="46" name="Oval 45">
          <a:extLst>
            <a:ext uri="{FF2B5EF4-FFF2-40B4-BE49-F238E27FC236}">
              <a16:creationId xmlns:a16="http://schemas.microsoft.com/office/drawing/2014/main" id="{00000000-0008-0000-0200-00002E000000}"/>
            </a:ext>
          </a:extLst>
        </xdr:cNvPr>
        <xdr:cNvSpPr/>
      </xdr:nvSpPr>
      <xdr:spPr>
        <a:xfrm>
          <a:off x="479535" y="3901966"/>
          <a:ext cx="502920" cy="164592"/>
        </a:xfrm>
        <a:prstGeom prst="ellipse">
          <a:avLst/>
        </a:prstGeom>
        <a:solidFill>
          <a:schemeClr val="tx2">
            <a:lumMod val="20000"/>
            <a:lumOff val="80000"/>
          </a:schemeClr>
        </a:solidFill>
        <a:ln w="3175"/>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n-US" sz="800"/>
            <a:t>19</a:t>
          </a:r>
        </a:p>
      </xdr:txBody>
    </xdr:sp>
    <xdr:clientData/>
  </xdr:twoCellAnchor>
  <xdr:twoCellAnchor>
    <xdr:from>
      <xdr:col>7</xdr:col>
      <xdr:colOff>579383</xdr:colOff>
      <xdr:row>25</xdr:row>
      <xdr:rowOff>60435</xdr:rowOff>
    </xdr:from>
    <xdr:to>
      <xdr:col>8</xdr:col>
      <xdr:colOff>405699</xdr:colOff>
      <xdr:row>26</xdr:row>
      <xdr:rowOff>80510</xdr:rowOff>
    </xdr:to>
    <xdr:sp macro="" textlink="">
      <xdr:nvSpPr>
        <xdr:cNvPr id="47" name="Oval 46">
          <a:extLst>
            <a:ext uri="{FF2B5EF4-FFF2-40B4-BE49-F238E27FC236}">
              <a16:creationId xmlns:a16="http://schemas.microsoft.com/office/drawing/2014/main" id="{00000000-0008-0000-0200-00002F000000}"/>
            </a:ext>
          </a:extLst>
        </xdr:cNvPr>
        <xdr:cNvSpPr/>
      </xdr:nvSpPr>
      <xdr:spPr>
        <a:xfrm>
          <a:off x="4934607" y="3909849"/>
          <a:ext cx="502920" cy="164592"/>
        </a:xfrm>
        <a:prstGeom prst="ellipse">
          <a:avLst/>
        </a:prstGeom>
        <a:solidFill>
          <a:schemeClr val="tx2">
            <a:lumMod val="20000"/>
            <a:lumOff val="80000"/>
          </a:schemeClr>
        </a:solidFill>
        <a:ln w="3175"/>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n-US" sz="800"/>
            <a:t>20</a:t>
          </a:r>
        </a:p>
      </xdr:txBody>
    </xdr:sp>
    <xdr:clientData/>
  </xdr:twoCellAnchor>
  <xdr:twoCellAnchor>
    <xdr:from>
      <xdr:col>10</xdr:col>
      <xdr:colOff>863163</xdr:colOff>
      <xdr:row>25</xdr:row>
      <xdr:rowOff>48611</xdr:rowOff>
    </xdr:from>
    <xdr:to>
      <xdr:col>11</xdr:col>
      <xdr:colOff>452997</xdr:colOff>
      <xdr:row>26</xdr:row>
      <xdr:rowOff>68686</xdr:rowOff>
    </xdr:to>
    <xdr:sp macro="" textlink="">
      <xdr:nvSpPr>
        <xdr:cNvPr id="48" name="Oval 47">
          <a:extLst>
            <a:ext uri="{FF2B5EF4-FFF2-40B4-BE49-F238E27FC236}">
              <a16:creationId xmlns:a16="http://schemas.microsoft.com/office/drawing/2014/main" id="{00000000-0008-0000-0200-000030000000}"/>
            </a:ext>
          </a:extLst>
        </xdr:cNvPr>
        <xdr:cNvSpPr/>
      </xdr:nvSpPr>
      <xdr:spPr>
        <a:xfrm>
          <a:off x="7327025" y="3898025"/>
          <a:ext cx="502920" cy="164592"/>
        </a:xfrm>
        <a:prstGeom prst="ellipse">
          <a:avLst/>
        </a:prstGeom>
        <a:solidFill>
          <a:schemeClr val="tx2">
            <a:lumMod val="20000"/>
            <a:lumOff val="80000"/>
          </a:schemeClr>
        </a:solidFill>
        <a:ln w="3175"/>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n-US" sz="800"/>
            <a:t>21</a:t>
          </a:r>
        </a:p>
      </xdr:txBody>
    </xdr:sp>
    <xdr:clientData/>
  </xdr:twoCellAnchor>
  <xdr:twoCellAnchor>
    <xdr:from>
      <xdr:col>3</xdr:col>
      <xdr:colOff>604345</xdr:colOff>
      <xdr:row>34</xdr:row>
      <xdr:rowOff>118241</xdr:rowOff>
    </xdr:from>
    <xdr:to>
      <xdr:col>5</xdr:col>
      <xdr:colOff>13138</xdr:colOff>
      <xdr:row>36</xdr:row>
      <xdr:rowOff>32845</xdr:rowOff>
    </xdr:to>
    <xdr:sp macro="" textlink="">
      <xdr:nvSpPr>
        <xdr:cNvPr id="49" name="Down Arrow 48">
          <a:extLst>
            <a:ext uri="{FF2B5EF4-FFF2-40B4-BE49-F238E27FC236}">
              <a16:creationId xmlns:a16="http://schemas.microsoft.com/office/drawing/2014/main" id="{00000000-0008-0000-0200-000031000000}"/>
            </a:ext>
          </a:extLst>
        </xdr:cNvPr>
        <xdr:cNvSpPr/>
      </xdr:nvSpPr>
      <xdr:spPr>
        <a:xfrm>
          <a:off x="2331983" y="5288017"/>
          <a:ext cx="630621" cy="210207"/>
        </a:xfrm>
        <a:prstGeom prst="downArrow">
          <a:avLst/>
        </a:prstGeom>
        <a:solidFill>
          <a:schemeClr val="tx2">
            <a:lumMod val="20000"/>
            <a:lumOff val="80000"/>
          </a:schemeClr>
        </a:solidFill>
        <a:ln w="3175"/>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lang="en-US" sz="800"/>
            <a:t>22</a:t>
          </a:r>
        </a:p>
      </xdr:txBody>
    </xdr:sp>
    <xdr:clientData/>
  </xdr:twoCellAnchor>
  <xdr:twoCellAnchor editAs="oneCell">
    <xdr:from>
      <xdr:col>0</xdr:col>
      <xdr:colOff>374431</xdr:colOff>
      <xdr:row>0</xdr:row>
      <xdr:rowOff>20757</xdr:rowOff>
    </xdr:from>
    <xdr:to>
      <xdr:col>2</xdr:col>
      <xdr:colOff>12547</xdr:colOff>
      <xdr:row>0</xdr:row>
      <xdr:rowOff>263950</xdr:rowOff>
    </xdr:to>
    <xdr:pic>
      <xdr:nvPicPr>
        <xdr:cNvPr id="4" name="Picture 3">
          <a:extLst>
            <a:ext uri="{FF2B5EF4-FFF2-40B4-BE49-F238E27FC236}">
              <a16:creationId xmlns:a16="http://schemas.microsoft.com/office/drawing/2014/main" id="{A0038D4B-EC55-4230-A043-FDF7D68ABC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4431" y="20757"/>
          <a:ext cx="777306" cy="2431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gbsio.ne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2"/>
  <sheetViews>
    <sheetView workbookViewId="0">
      <selection activeCell="P26" sqref="P26"/>
    </sheetView>
  </sheetViews>
  <sheetFormatPr defaultRowHeight="14.4" x14ac:dyDescent="0.3"/>
  <cols>
    <col min="1" max="10" width="8.5546875" customWidth="1"/>
  </cols>
  <sheetData>
    <row r="1" spans="1:10" x14ac:dyDescent="0.3">
      <c r="G1" s="69" t="s">
        <v>63</v>
      </c>
      <c r="H1" s="69"/>
      <c r="I1" s="69"/>
      <c r="J1" s="69"/>
    </row>
    <row r="2" spans="1:10" x14ac:dyDescent="0.3">
      <c r="G2" s="69"/>
      <c r="H2" s="69"/>
      <c r="I2" s="69"/>
      <c r="J2" s="69"/>
    </row>
    <row r="3" spans="1:10" x14ac:dyDescent="0.3">
      <c r="G3" s="69"/>
      <c r="H3" s="69"/>
      <c r="I3" s="69"/>
      <c r="J3" s="69"/>
    </row>
    <row r="4" spans="1:10" x14ac:dyDescent="0.3">
      <c r="G4" s="69"/>
      <c r="H4" s="69"/>
      <c r="I4" s="69"/>
      <c r="J4" s="69"/>
    </row>
    <row r="5" spans="1:10" ht="15" customHeight="1" x14ac:dyDescent="0.3">
      <c r="A5" s="76" t="s">
        <v>52</v>
      </c>
      <c r="B5" s="76"/>
      <c r="C5" s="76"/>
      <c r="D5" s="76"/>
      <c r="E5" s="76"/>
      <c r="F5" s="76"/>
      <c r="G5" s="76"/>
      <c r="H5" s="76"/>
      <c r="I5" s="76"/>
      <c r="J5" s="76"/>
    </row>
    <row r="6" spans="1:10" ht="15" customHeight="1" x14ac:dyDescent="0.3">
      <c r="A6" s="76"/>
      <c r="B6" s="76"/>
      <c r="C6" s="76"/>
      <c r="D6" s="76"/>
      <c r="E6" s="76"/>
      <c r="F6" s="76"/>
      <c r="G6" s="76"/>
      <c r="H6" s="76"/>
      <c r="I6" s="76"/>
      <c r="J6" s="76"/>
    </row>
    <row r="7" spans="1:10" ht="15" customHeight="1" x14ac:dyDescent="0.3">
      <c r="A7" s="76"/>
      <c r="B7" s="76"/>
      <c r="C7" s="76"/>
      <c r="D7" s="76"/>
      <c r="E7" s="76"/>
      <c r="F7" s="76"/>
      <c r="G7" s="76"/>
      <c r="H7" s="76"/>
      <c r="I7" s="76"/>
      <c r="J7" s="76"/>
    </row>
    <row r="8" spans="1:10" ht="15" customHeight="1" x14ac:dyDescent="0.3">
      <c r="A8" s="76"/>
      <c r="B8" s="76"/>
      <c r="C8" s="76"/>
      <c r="D8" s="76"/>
      <c r="E8" s="76"/>
      <c r="F8" s="76"/>
      <c r="G8" s="76"/>
      <c r="H8" s="76"/>
      <c r="I8" s="76"/>
      <c r="J8" s="76"/>
    </row>
    <row r="9" spans="1:10" ht="15" customHeight="1" x14ac:dyDescent="0.3">
      <c r="A9" s="76"/>
      <c r="B9" s="76"/>
      <c r="C9" s="76"/>
      <c r="D9" s="76"/>
      <c r="E9" s="76"/>
      <c r="F9" s="76"/>
      <c r="G9" s="76"/>
      <c r="H9" s="76"/>
      <c r="I9" s="76"/>
      <c r="J9" s="76"/>
    </row>
    <row r="10" spans="1:10" ht="15" customHeight="1" x14ac:dyDescent="0.3">
      <c r="A10" s="76"/>
      <c r="B10" s="76"/>
      <c r="C10" s="76"/>
      <c r="D10" s="76"/>
      <c r="E10" s="76"/>
      <c r="F10" s="76"/>
      <c r="G10" s="76"/>
      <c r="H10" s="76"/>
      <c r="I10" s="76"/>
      <c r="J10" s="76"/>
    </row>
    <row r="12" spans="1:10" ht="15" thickBot="1" x14ac:dyDescent="0.35"/>
    <row r="13" spans="1:10" ht="28.8" x14ac:dyDescent="0.3">
      <c r="A13" s="83" t="str">
        <f>INPUT!B3</f>
        <v>Client: ABC Company</v>
      </c>
      <c r="B13" s="84"/>
      <c r="C13" s="84"/>
      <c r="D13" s="84"/>
      <c r="E13" s="84"/>
      <c r="F13" s="84"/>
      <c r="G13" s="84"/>
      <c r="H13" s="84"/>
      <c r="I13" s="84"/>
      <c r="J13" s="85"/>
    </row>
    <row r="14" spans="1:10" ht="18" x14ac:dyDescent="0.3">
      <c r="A14" s="65"/>
      <c r="B14" s="64"/>
      <c r="C14" s="64"/>
      <c r="D14" s="64"/>
      <c r="E14" s="64"/>
      <c r="F14" s="64"/>
      <c r="G14" s="64"/>
      <c r="H14" s="64"/>
      <c r="I14" s="64"/>
      <c r="J14" s="66"/>
    </row>
    <row r="15" spans="1:10" ht="18" x14ac:dyDescent="0.3">
      <c r="A15" s="77" t="str">
        <f>INPUT!B4</f>
        <v>Plan Year: August 2015 through July 2016</v>
      </c>
      <c r="B15" s="78"/>
      <c r="C15" s="78"/>
      <c r="D15" s="78"/>
      <c r="E15" s="78"/>
      <c r="F15" s="78"/>
      <c r="G15" s="78"/>
      <c r="H15" s="78"/>
      <c r="I15" s="78"/>
      <c r="J15" s="79"/>
    </row>
    <row r="16" spans="1:10" ht="18" x14ac:dyDescent="0.3">
      <c r="A16" s="77" t="str">
        <f>INPUT!G3</f>
        <v>Specific Deductible &amp; Coverage: $20,000 12/18 Medical+Rx</v>
      </c>
      <c r="B16" s="78"/>
      <c r="C16" s="78"/>
      <c r="D16" s="78"/>
      <c r="E16" s="78"/>
      <c r="F16" s="78"/>
      <c r="G16" s="78"/>
      <c r="H16" s="78"/>
      <c r="I16" s="78"/>
      <c r="J16" s="79"/>
    </row>
    <row r="17" spans="1:10" ht="18" x14ac:dyDescent="0.3">
      <c r="A17" s="77" t="str">
        <f>INPUT!G4</f>
        <v>Aggregate Coverage: 12/18  Medical+Rx</v>
      </c>
      <c r="B17" s="78"/>
      <c r="C17" s="78"/>
      <c r="D17" s="78"/>
      <c r="E17" s="78"/>
      <c r="F17" s="78"/>
      <c r="G17" s="78"/>
      <c r="H17" s="78"/>
      <c r="I17" s="78"/>
      <c r="J17" s="79"/>
    </row>
    <row r="18" spans="1:10" ht="18" x14ac:dyDescent="0.3">
      <c r="A18" s="77" t="str">
        <f>INPUT!G5</f>
        <v>Minimum Attachment Point: $64,795.68</v>
      </c>
      <c r="B18" s="78"/>
      <c r="C18" s="78"/>
      <c r="D18" s="78"/>
      <c r="E18" s="78"/>
      <c r="F18" s="78"/>
      <c r="G18" s="78"/>
      <c r="H18" s="78"/>
      <c r="I18" s="78"/>
      <c r="J18" s="79"/>
    </row>
    <row r="19" spans="1:10" ht="18" x14ac:dyDescent="0.3">
      <c r="A19" s="77"/>
      <c r="B19" s="78"/>
      <c r="C19" s="78"/>
      <c r="D19" s="78"/>
      <c r="E19" s="78"/>
      <c r="F19" s="78"/>
      <c r="G19" s="78"/>
      <c r="H19" s="78"/>
      <c r="I19" s="78"/>
      <c r="J19" s="79"/>
    </row>
    <row r="20" spans="1:10" ht="18" x14ac:dyDescent="0.3">
      <c r="A20" s="77" t="str">
        <f>INPUT!B5</f>
        <v>Reinsurance Carrier: National Health Insurance Co</v>
      </c>
      <c r="B20" s="78"/>
      <c r="C20" s="78"/>
      <c r="D20" s="78"/>
      <c r="E20" s="78"/>
      <c r="F20" s="78"/>
      <c r="G20" s="78"/>
      <c r="H20" s="78"/>
      <c r="I20" s="78"/>
      <c r="J20" s="79"/>
    </row>
    <row r="21" spans="1:10" ht="18" x14ac:dyDescent="0.3">
      <c r="A21" s="77"/>
      <c r="B21" s="78"/>
      <c r="C21" s="78"/>
      <c r="D21" s="78"/>
      <c r="E21" s="78"/>
      <c r="F21" s="78"/>
      <c r="G21" s="78"/>
      <c r="H21" s="78"/>
      <c r="I21" s="78"/>
      <c r="J21" s="79"/>
    </row>
    <row r="22" spans="1:10" ht="24.6" x14ac:dyDescent="0.3">
      <c r="A22" s="80" t="s">
        <v>53</v>
      </c>
      <c r="B22" s="81"/>
      <c r="C22" s="81"/>
      <c r="D22" s="81"/>
      <c r="E22" s="81"/>
      <c r="F22" s="81"/>
      <c r="G22" s="81"/>
      <c r="H22" s="81"/>
      <c r="I22" s="81"/>
      <c r="J22" s="82"/>
    </row>
    <row r="23" spans="1:10" ht="28.8" x14ac:dyDescent="0.3">
      <c r="A23" s="70">
        <f>INPUT!O33</f>
        <v>2394.9799999999959</v>
      </c>
      <c r="B23" s="71"/>
      <c r="C23" s="71"/>
      <c r="D23" s="71"/>
      <c r="E23" s="71"/>
      <c r="F23" s="71"/>
      <c r="G23" s="71"/>
      <c r="H23" s="71"/>
      <c r="I23" s="71"/>
      <c r="J23" s="72"/>
    </row>
    <row r="24" spans="1:10" x14ac:dyDescent="0.3">
      <c r="A24" s="73"/>
      <c r="B24" s="74"/>
      <c r="C24" s="74"/>
      <c r="D24" s="74"/>
      <c r="E24" s="74"/>
      <c r="F24" s="74"/>
      <c r="G24" s="74"/>
      <c r="H24" s="74"/>
      <c r="I24" s="74"/>
      <c r="J24" s="75"/>
    </row>
    <row r="25" spans="1:10" x14ac:dyDescent="0.3">
      <c r="A25" s="73"/>
      <c r="B25" s="74"/>
      <c r="C25" s="74"/>
      <c r="D25" s="74"/>
      <c r="E25" s="74"/>
      <c r="F25" s="74"/>
      <c r="G25" s="74"/>
      <c r="H25" s="74"/>
      <c r="I25" s="74"/>
      <c r="J25" s="75"/>
    </row>
    <row r="26" spans="1:10" x14ac:dyDescent="0.3">
      <c r="A26" s="73"/>
      <c r="B26" s="74"/>
      <c r="C26" s="74"/>
      <c r="D26" s="74"/>
      <c r="E26" s="74"/>
      <c r="F26" s="74"/>
      <c r="G26" s="74"/>
      <c r="H26" s="74"/>
      <c r="I26" s="74"/>
      <c r="J26" s="75"/>
    </row>
    <row r="27" spans="1:10" x14ac:dyDescent="0.3">
      <c r="A27" s="73"/>
      <c r="B27" s="74"/>
      <c r="C27" s="74"/>
      <c r="D27" s="74"/>
      <c r="E27" s="74"/>
      <c r="F27" s="74"/>
      <c r="G27" s="74"/>
      <c r="H27" s="74"/>
      <c r="I27" s="74"/>
      <c r="J27" s="75"/>
    </row>
    <row r="28" spans="1:10" x14ac:dyDescent="0.3">
      <c r="A28" s="73"/>
      <c r="B28" s="74"/>
      <c r="C28" s="74"/>
      <c r="D28" s="74"/>
      <c r="E28" s="74"/>
      <c r="F28" s="74"/>
      <c r="G28" s="74"/>
      <c r="H28" s="74"/>
      <c r="I28" s="74"/>
      <c r="J28" s="75"/>
    </row>
    <row r="29" spans="1:10" x14ac:dyDescent="0.3">
      <c r="A29" s="87" t="s">
        <v>51</v>
      </c>
      <c r="B29" s="88"/>
      <c r="C29" s="88"/>
      <c r="D29" s="88"/>
      <c r="E29" s="88"/>
      <c r="F29" s="88"/>
      <c r="G29" s="88"/>
      <c r="H29" s="88"/>
      <c r="I29" s="88"/>
      <c r="J29" s="89"/>
    </row>
    <row r="30" spans="1:10" ht="15" customHeight="1" x14ac:dyDescent="0.3">
      <c r="A30" s="87"/>
      <c r="B30" s="88"/>
      <c r="C30" s="88"/>
      <c r="D30" s="88"/>
      <c r="E30" s="88"/>
      <c r="F30" s="88"/>
      <c r="G30" s="88"/>
      <c r="H30" s="88"/>
      <c r="I30" s="88"/>
      <c r="J30" s="89"/>
    </row>
    <row r="31" spans="1:10" ht="15" thickBot="1" x14ac:dyDescent="0.35">
      <c r="A31" s="90"/>
      <c r="B31" s="91"/>
      <c r="C31" s="91"/>
      <c r="D31" s="91"/>
      <c r="E31" s="91"/>
      <c r="F31" s="91"/>
      <c r="G31" s="91"/>
      <c r="H31" s="91"/>
      <c r="I31" s="91"/>
      <c r="J31" s="92"/>
    </row>
    <row r="32" spans="1:10" x14ac:dyDescent="0.3">
      <c r="A32" s="53"/>
      <c r="B32" s="53"/>
      <c r="C32" s="53"/>
      <c r="D32" s="53"/>
      <c r="E32" s="53"/>
      <c r="F32" s="53"/>
      <c r="G32" s="53"/>
      <c r="H32" s="53"/>
      <c r="I32" s="53"/>
      <c r="J32" s="53"/>
    </row>
    <row r="33" spans="1:10" x14ac:dyDescent="0.3">
      <c r="A33" s="54" t="s">
        <v>45</v>
      </c>
      <c r="B33" s="53"/>
      <c r="C33" s="53"/>
      <c r="D33" s="53"/>
      <c r="E33" s="53"/>
      <c r="F33" s="53"/>
      <c r="G33" s="69" t="s">
        <v>64</v>
      </c>
      <c r="H33" s="69"/>
      <c r="I33" s="69"/>
      <c r="J33" s="69"/>
    </row>
    <row r="34" spans="1:10" x14ac:dyDescent="0.3">
      <c r="A34" s="54" t="s">
        <v>46</v>
      </c>
      <c r="B34" s="53"/>
      <c r="C34" s="53"/>
      <c r="D34" s="53"/>
      <c r="E34" s="53"/>
      <c r="F34" s="53"/>
      <c r="G34" s="69" t="s">
        <v>64</v>
      </c>
      <c r="H34" s="69"/>
      <c r="I34" s="69"/>
      <c r="J34" s="69"/>
    </row>
    <row r="35" spans="1:10" x14ac:dyDescent="0.3">
      <c r="A35" s="55" t="s">
        <v>47</v>
      </c>
      <c r="G35" s="69" t="s">
        <v>64</v>
      </c>
      <c r="H35" s="69"/>
      <c r="I35" s="69"/>
      <c r="J35" s="69"/>
    </row>
    <row r="36" spans="1:10" x14ac:dyDescent="0.3">
      <c r="A36" s="54" t="s">
        <v>48</v>
      </c>
      <c r="G36" s="69" t="s">
        <v>64</v>
      </c>
      <c r="H36" s="69"/>
      <c r="I36" s="69"/>
      <c r="J36" s="69"/>
    </row>
    <row r="37" spans="1:10" x14ac:dyDescent="0.3">
      <c r="A37" s="54" t="s">
        <v>49</v>
      </c>
      <c r="G37" s="69" t="s">
        <v>64</v>
      </c>
      <c r="H37" s="69"/>
      <c r="I37" s="69"/>
      <c r="J37" s="69"/>
    </row>
    <row r="38" spans="1:10" x14ac:dyDescent="0.3">
      <c r="A38" s="56" t="s">
        <v>50</v>
      </c>
      <c r="G38" s="69" t="s">
        <v>64</v>
      </c>
      <c r="H38" s="69"/>
      <c r="I38" s="69"/>
      <c r="J38" s="69"/>
    </row>
    <row r="39" spans="1:10" ht="15" customHeight="1" x14ac:dyDescent="0.3">
      <c r="A39" s="86"/>
      <c r="B39" s="86"/>
      <c r="C39" s="86"/>
      <c r="D39" s="86"/>
      <c r="E39" s="86"/>
      <c r="F39" s="86"/>
      <c r="G39" s="86"/>
      <c r="H39" s="86"/>
      <c r="I39" s="86"/>
      <c r="J39" s="86"/>
    </row>
    <row r="40" spans="1:10" ht="15" customHeight="1" x14ac:dyDescent="0.3">
      <c r="A40" s="86"/>
      <c r="B40" s="86"/>
      <c r="C40" s="86"/>
      <c r="D40" s="86"/>
      <c r="E40" s="86"/>
      <c r="F40" s="86"/>
      <c r="G40" s="86"/>
      <c r="H40" s="86"/>
      <c r="I40" s="86"/>
      <c r="J40" s="86"/>
    </row>
    <row r="41" spans="1:10" ht="15" customHeight="1" x14ac:dyDescent="0.3">
      <c r="A41" s="86"/>
      <c r="B41" s="86"/>
      <c r="C41" s="86"/>
      <c r="D41" s="86"/>
      <c r="E41" s="86"/>
      <c r="F41" s="86"/>
      <c r="G41" s="86"/>
      <c r="H41" s="86"/>
      <c r="I41" s="86"/>
      <c r="J41" s="86"/>
    </row>
    <row r="42" spans="1:10" ht="15" customHeight="1" x14ac:dyDescent="0.3">
      <c r="A42" s="86"/>
      <c r="B42" s="86"/>
      <c r="C42" s="86"/>
      <c r="D42" s="86"/>
      <c r="E42" s="86"/>
      <c r="F42" s="86"/>
      <c r="G42" s="86"/>
      <c r="H42" s="86"/>
      <c r="I42" s="86"/>
      <c r="J42" s="86"/>
    </row>
  </sheetData>
  <mergeCells count="25">
    <mergeCell ref="A17:J17"/>
    <mergeCell ref="A39:J42"/>
    <mergeCell ref="A25:J25"/>
    <mergeCell ref="A26:J26"/>
    <mergeCell ref="A27:J27"/>
    <mergeCell ref="A28:J28"/>
    <mergeCell ref="G37:J37"/>
    <mergeCell ref="G38:J38"/>
    <mergeCell ref="A29:J31"/>
    <mergeCell ref="G1:J4"/>
    <mergeCell ref="G33:J33"/>
    <mergeCell ref="G34:J34"/>
    <mergeCell ref="G35:J35"/>
    <mergeCell ref="G36:J36"/>
    <mergeCell ref="A23:J23"/>
    <mergeCell ref="A24:J24"/>
    <mergeCell ref="A5:J10"/>
    <mergeCell ref="A18:J18"/>
    <mergeCell ref="A20:J20"/>
    <mergeCell ref="A19:J19"/>
    <mergeCell ref="A21:J21"/>
    <mergeCell ref="A22:J22"/>
    <mergeCell ref="A13:J13"/>
    <mergeCell ref="A15:J15"/>
    <mergeCell ref="A16:J16"/>
  </mergeCells>
  <hyperlinks>
    <hyperlink ref="A38" r:id="rId1" xr:uid="{00000000-0004-0000-0000-000000000000}"/>
  </hyperlinks>
  <printOptions horizontalCentered="1" verticalCentered="1"/>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36"/>
  <sheetViews>
    <sheetView topLeftCell="A16" zoomScale="130" zoomScaleNormal="130" workbookViewId="0">
      <selection activeCell="G22" sqref="G22"/>
    </sheetView>
  </sheetViews>
  <sheetFormatPr defaultRowHeight="10.199999999999999" x14ac:dyDescent="0.2"/>
  <cols>
    <col min="1" max="1" width="7.5546875" style="2" bestFit="1" customWidth="1"/>
    <col min="2" max="5" width="9.109375" style="2"/>
    <col min="6" max="7" width="10.5546875" style="2" bestFit="1" customWidth="1"/>
    <col min="8" max="9" width="10.109375" style="2" bestFit="1" customWidth="1"/>
    <col min="10" max="10" width="11.33203125" style="2" bestFit="1" customWidth="1"/>
    <col min="11" max="11" width="13.6640625" style="2" bestFit="1" customWidth="1"/>
    <col min="12" max="12" width="10.5546875" style="2" bestFit="1" customWidth="1"/>
    <col min="13" max="13" width="10.109375" style="2" bestFit="1" customWidth="1"/>
    <col min="14" max="15" width="13.6640625" style="2" customWidth="1"/>
    <col min="16" max="16" width="7.33203125" style="2" hidden="1" customWidth="1"/>
    <col min="17" max="17" width="9.44140625" style="2" hidden="1" customWidth="1"/>
    <col min="18" max="18" width="9.109375" style="2" hidden="1" customWidth="1"/>
    <col min="19" max="19" width="10.33203125" style="2" hidden="1" customWidth="1"/>
    <col min="20" max="20" width="12.44140625" style="2" hidden="1" customWidth="1"/>
    <col min="21" max="23" width="0" style="2" hidden="1" customWidth="1"/>
    <col min="24" max="256" width="9.109375" style="2"/>
    <col min="257" max="257" width="7.5546875" style="2" bestFit="1" customWidth="1"/>
    <col min="258" max="261" width="9.109375" style="2"/>
    <col min="262" max="263" width="10.5546875" style="2" bestFit="1" customWidth="1"/>
    <col min="264" max="265" width="10.109375" style="2" bestFit="1" customWidth="1"/>
    <col min="266" max="266" width="11.33203125" style="2" bestFit="1" customWidth="1"/>
    <col min="267" max="267" width="13.6640625" style="2" bestFit="1" customWidth="1"/>
    <col min="268" max="268" width="10.5546875" style="2" bestFit="1" customWidth="1"/>
    <col min="269" max="269" width="10.109375" style="2" bestFit="1" customWidth="1"/>
    <col min="270" max="271" width="13.6640625" style="2" customWidth="1"/>
    <col min="272" max="279" width="0" style="2" hidden="1" customWidth="1"/>
    <col min="280" max="512" width="9.109375" style="2"/>
    <col min="513" max="513" width="7.5546875" style="2" bestFit="1" customWidth="1"/>
    <col min="514" max="517" width="9.109375" style="2"/>
    <col min="518" max="519" width="10.5546875" style="2" bestFit="1" customWidth="1"/>
    <col min="520" max="521" width="10.109375" style="2" bestFit="1" customWidth="1"/>
    <col min="522" max="522" width="11.33203125" style="2" bestFit="1" customWidth="1"/>
    <col min="523" max="523" width="13.6640625" style="2" bestFit="1" customWidth="1"/>
    <col min="524" max="524" width="10.5546875" style="2" bestFit="1" customWidth="1"/>
    <col min="525" max="525" width="10.109375" style="2" bestFit="1" customWidth="1"/>
    <col min="526" max="527" width="13.6640625" style="2" customWidth="1"/>
    <col min="528" max="535" width="0" style="2" hidden="1" customWidth="1"/>
    <col min="536" max="768" width="9.109375" style="2"/>
    <col min="769" max="769" width="7.5546875" style="2" bestFit="1" customWidth="1"/>
    <col min="770" max="773" width="9.109375" style="2"/>
    <col min="774" max="775" width="10.5546875" style="2" bestFit="1" customWidth="1"/>
    <col min="776" max="777" width="10.109375" style="2" bestFit="1" customWidth="1"/>
    <col min="778" max="778" width="11.33203125" style="2" bestFit="1" customWidth="1"/>
    <col min="779" max="779" width="13.6640625" style="2" bestFit="1" customWidth="1"/>
    <col min="780" max="780" width="10.5546875" style="2" bestFit="1" customWidth="1"/>
    <col min="781" max="781" width="10.109375" style="2" bestFit="1" customWidth="1"/>
    <col min="782" max="783" width="13.6640625" style="2" customWidth="1"/>
    <col min="784" max="791" width="0" style="2" hidden="1" customWidth="1"/>
    <col min="792" max="1024" width="9.109375" style="2"/>
    <col min="1025" max="1025" width="7.5546875" style="2" bestFit="1" customWidth="1"/>
    <col min="1026" max="1029" width="9.109375" style="2"/>
    <col min="1030" max="1031" width="10.5546875" style="2" bestFit="1" customWidth="1"/>
    <col min="1032" max="1033" width="10.109375" style="2" bestFit="1" customWidth="1"/>
    <col min="1034" max="1034" width="11.33203125" style="2" bestFit="1" customWidth="1"/>
    <col min="1035" max="1035" width="13.6640625" style="2" bestFit="1" customWidth="1"/>
    <col min="1036" max="1036" width="10.5546875" style="2" bestFit="1" customWidth="1"/>
    <col min="1037" max="1037" width="10.109375" style="2" bestFit="1" customWidth="1"/>
    <col min="1038" max="1039" width="13.6640625" style="2" customWidth="1"/>
    <col min="1040" max="1047" width="0" style="2" hidden="1" customWidth="1"/>
    <col min="1048" max="1280" width="9.109375" style="2"/>
    <col min="1281" max="1281" width="7.5546875" style="2" bestFit="1" customWidth="1"/>
    <col min="1282" max="1285" width="9.109375" style="2"/>
    <col min="1286" max="1287" width="10.5546875" style="2" bestFit="1" customWidth="1"/>
    <col min="1288" max="1289" width="10.109375" style="2" bestFit="1" customWidth="1"/>
    <col min="1290" max="1290" width="11.33203125" style="2" bestFit="1" customWidth="1"/>
    <col min="1291" max="1291" width="13.6640625" style="2" bestFit="1" customWidth="1"/>
    <col min="1292" max="1292" width="10.5546875" style="2" bestFit="1" customWidth="1"/>
    <col min="1293" max="1293" width="10.109375" style="2" bestFit="1" customWidth="1"/>
    <col min="1294" max="1295" width="13.6640625" style="2" customWidth="1"/>
    <col min="1296" max="1303" width="0" style="2" hidden="1" customWidth="1"/>
    <col min="1304" max="1536" width="9.109375" style="2"/>
    <col min="1537" max="1537" width="7.5546875" style="2" bestFit="1" customWidth="1"/>
    <col min="1538" max="1541" width="9.109375" style="2"/>
    <col min="1542" max="1543" width="10.5546875" style="2" bestFit="1" customWidth="1"/>
    <col min="1544" max="1545" width="10.109375" style="2" bestFit="1" customWidth="1"/>
    <col min="1546" max="1546" width="11.33203125" style="2" bestFit="1" customWidth="1"/>
    <col min="1547" max="1547" width="13.6640625" style="2" bestFit="1" customWidth="1"/>
    <col min="1548" max="1548" width="10.5546875" style="2" bestFit="1" customWidth="1"/>
    <col min="1549" max="1549" width="10.109375" style="2" bestFit="1" customWidth="1"/>
    <col min="1550" max="1551" width="13.6640625" style="2" customWidth="1"/>
    <col min="1552" max="1559" width="0" style="2" hidden="1" customWidth="1"/>
    <col min="1560" max="1792" width="9.109375" style="2"/>
    <col min="1793" max="1793" width="7.5546875" style="2" bestFit="1" customWidth="1"/>
    <col min="1794" max="1797" width="9.109375" style="2"/>
    <col min="1798" max="1799" width="10.5546875" style="2" bestFit="1" customWidth="1"/>
    <col min="1800" max="1801" width="10.109375" style="2" bestFit="1" customWidth="1"/>
    <col min="1802" max="1802" width="11.33203125" style="2" bestFit="1" customWidth="1"/>
    <col min="1803" max="1803" width="13.6640625" style="2" bestFit="1" customWidth="1"/>
    <col min="1804" max="1804" width="10.5546875" style="2" bestFit="1" customWidth="1"/>
    <col min="1805" max="1805" width="10.109375" style="2" bestFit="1" customWidth="1"/>
    <col min="1806" max="1807" width="13.6640625" style="2" customWidth="1"/>
    <col min="1808" max="1815" width="0" style="2" hidden="1" customWidth="1"/>
    <col min="1816" max="2048" width="9.109375" style="2"/>
    <col min="2049" max="2049" width="7.5546875" style="2" bestFit="1" customWidth="1"/>
    <col min="2050" max="2053" width="9.109375" style="2"/>
    <col min="2054" max="2055" width="10.5546875" style="2" bestFit="1" customWidth="1"/>
    <col min="2056" max="2057" width="10.109375" style="2" bestFit="1" customWidth="1"/>
    <col min="2058" max="2058" width="11.33203125" style="2" bestFit="1" customWidth="1"/>
    <col min="2059" max="2059" width="13.6640625" style="2" bestFit="1" customWidth="1"/>
    <col min="2060" max="2060" width="10.5546875" style="2" bestFit="1" customWidth="1"/>
    <col min="2061" max="2061" width="10.109375" style="2" bestFit="1" customWidth="1"/>
    <col min="2062" max="2063" width="13.6640625" style="2" customWidth="1"/>
    <col min="2064" max="2071" width="0" style="2" hidden="1" customWidth="1"/>
    <col min="2072" max="2304" width="9.109375" style="2"/>
    <col min="2305" max="2305" width="7.5546875" style="2" bestFit="1" customWidth="1"/>
    <col min="2306" max="2309" width="9.109375" style="2"/>
    <col min="2310" max="2311" width="10.5546875" style="2" bestFit="1" customWidth="1"/>
    <col min="2312" max="2313" width="10.109375" style="2" bestFit="1" customWidth="1"/>
    <col min="2314" max="2314" width="11.33203125" style="2" bestFit="1" customWidth="1"/>
    <col min="2315" max="2315" width="13.6640625" style="2" bestFit="1" customWidth="1"/>
    <col min="2316" max="2316" width="10.5546875" style="2" bestFit="1" customWidth="1"/>
    <col min="2317" max="2317" width="10.109375" style="2" bestFit="1" customWidth="1"/>
    <col min="2318" max="2319" width="13.6640625" style="2" customWidth="1"/>
    <col min="2320" max="2327" width="0" style="2" hidden="1" customWidth="1"/>
    <col min="2328" max="2560" width="9.109375" style="2"/>
    <col min="2561" max="2561" width="7.5546875" style="2" bestFit="1" customWidth="1"/>
    <col min="2562" max="2565" width="9.109375" style="2"/>
    <col min="2566" max="2567" width="10.5546875" style="2" bestFit="1" customWidth="1"/>
    <col min="2568" max="2569" width="10.109375" style="2" bestFit="1" customWidth="1"/>
    <col min="2570" max="2570" width="11.33203125" style="2" bestFit="1" customWidth="1"/>
    <col min="2571" max="2571" width="13.6640625" style="2" bestFit="1" customWidth="1"/>
    <col min="2572" max="2572" width="10.5546875" style="2" bestFit="1" customWidth="1"/>
    <col min="2573" max="2573" width="10.109375" style="2" bestFit="1" customWidth="1"/>
    <col min="2574" max="2575" width="13.6640625" style="2" customWidth="1"/>
    <col min="2576" max="2583" width="0" style="2" hidden="1" customWidth="1"/>
    <col min="2584" max="2816" width="9.109375" style="2"/>
    <col min="2817" max="2817" width="7.5546875" style="2" bestFit="1" customWidth="1"/>
    <col min="2818" max="2821" width="9.109375" style="2"/>
    <col min="2822" max="2823" width="10.5546875" style="2" bestFit="1" customWidth="1"/>
    <col min="2824" max="2825" width="10.109375" style="2" bestFit="1" customWidth="1"/>
    <col min="2826" max="2826" width="11.33203125" style="2" bestFit="1" customWidth="1"/>
    <col min="2827" max="2827" width="13.6640625" style="2" bestFit="1" customWidth="1"/>
    <col min="2828" max="2828" width="10.5546875" style="2" bestFit="1" customWidth="1"/>
    <col min="2829" max="2829" width="10.109375" style="2" bestFit="1" customWidth="1"/>
    <col min="2830" max="2831" width="13.6640625" style="2" customWidth="1"/>
    <col min="2832" max="2839" width="0" style="2" hidden="1" customWidth="1"/>
    <col min="2840" max="3072" width="9.109375" style="2"/>
    <col min="3073" max="3073" width="7.5546875" style="2" bestFit="1" customWidth="1"/>
    <col min="3074" max="3077" width="9.109375" style="2"/>
    <col min="3078" max="3079" width="10.5546875" style="2" bestFit="1" customWidth="1"/>
    <col min="3080" max="3081" width="10.109375" style="2" bestFit="1" customWidth="1"/>
    <col min="3082" max="3082" width="11.33203125" style="2" bestFit="1" customWidth="1"/>
    <col min="3083" max="3083" width="13.6640625" style="2" bestFit="1" customWidth="1"/>
    <col min="3084" max="3084" width="10.5546875" style="2" bestFit="1" customWidth="1"/>
    <col min="3085" max="3085" width="10.109375" style="2" bestFit="1" customWidth="1"/>
    <col min="3086" max="3087" width="13.6640625" style="2" customWidth="1"/>
    <col min="3088" max="3095" width="0" style="2" hidden="1" customWidth="1"/>
    <col min="3096" max="3328" width="9.109375" style="2"/>
    <col min="3329" max="3329" width="7.5546875" style="2" bestFit="1" customWidth="1"/>
    <col min="3330" max="3333" width="9.109375" style="2"/>
    <col min="3334" max="3335" width="10.5546875" style="2" bestFit="1" customWidth="1"/>
    <col min="3336" max="3337" width="10.109375" style="2" bestFit="1" customWidth="1"/>
    <col min="3338" max="3338" width="11.33203125" style="2" bestFit="1" customWidth="1"/>
    <col min="3339" max="3339" width="13.6640625" style="2" bestFit="1" customWidth="1"/>
    <col min="3340" max="3340" width="10.5546875" style="2" bestFit="1" customWidth="1"/>
    <col min="3341" max="3341" width="10.109375" style="2" bestFit="1" customWidth="1"/>
    <col min="3342" max="3343" width="13.6640625" style="2" customWidth="1"/>
    <col min="3344" max="3351" width="0" style="2" hidden="1" customWidth="1"/>
    <col min="3352" max="3584" width="9.109375" style="2"/>
    <col min="3585" max="3585" width="7.5546875" style="2" bestFit="1" customWidth="1"/>
    <col min="3586" max="3589" width="9.109375" style="2"/>
    <col min="3590" max="3591" width="10.5546875" style="2" bestFit="1" customWidth="1"/>
    <col min="3592" max="3593" width="10.109375" style="2" bestFit="1" customWidth="1"/>
    <col min="3594" max="3594" width="11.33203125" style="2" bestFit="1" customWidth="1"/>
    <col min="3595" max="3595" width="13.6640625" style="2" bestFit="1" customWidth="1"/>
    <col min="3596" max="3596" width="10.5546875" style="2" bestFit="1" customWidth="1"/>
    <col min="3597" max="3597" width="10.109375" style="2" bestFit="1" customWidth="1"/>
    <col min="3598" max="3599" width="13.6640625" style="2" customWidth="1"/>
    <col min="3600" max="3607" width="0" style="2" hidden="1" customWidth="1"/>
    <col min="3608" max="3840" width="9.109375" style="2"/>
    <col min="3841" max="3841" width="7.5546875" style="2" bestFit="1" customWidth="1"/>
    <col min="3842" max="3845" width="9.109375" style="2"/>
    <col min="3846" max="3847" width="10.5546875" style="2" bestFit="1" customWidth="1"/>
    <col min="3848" max="3849" width="10.109375" style="2" bestFit="1" customWidth="1"/>
    <col min="3850" max="3850" width="11.33203125" style="2" bestFit="1" customWidth="1"/>
    <col min="3851" max="3851" width="13.6640625" style="2" bestFit="1" customWidth="1"/>
    <col min="3852" max="3852" width="10.5546875" style="2" bestFit="1" customWidth="1"/>
    <col min="3853" max="3853" width="10.109375" style="2" bestFit="1" customWidth="1"/>
    <col min="3854" max="3855" width="13.6640625" style="2" customWidth="1"/>
    <col min="3856" max="3863" width="0" style="2" hidden="1" customWidth="1"/>
    <col min="3864" max="4096" width="9.109375" style="2"/>
    <col min="4097" max="4097" width="7.5546875" style="2" bestFit="1" customWidth="1"/>
    <col min="4098" max="4101" width="9.109375" style="2"/>
    <col min="4102" max="4103" width="10.5546875" style="2" bestFit="1" customWidth="1"/>
    <col min="4104" max="4105" width="10.109375" style="2" bestFit="1" customWidth="1"/>
    <col min="4106" max="4106" width="11.33203125" style="2" bestFit="1" customWidth="1"/>
    <col min="4107" max="4107" width="13.6640625" style="2" bestFit="1" customWidth="1"/>
    <col min="4108" max="4108" width="10.5546875" style="2" bestFit="1" customWidth="1"/>
    <col min="4109" max="4109" width="10.109375" style="2" bestFit="1" customWidth="1"/>
    <col min="4110" max="4111" width="13.6640625" style="2" customWidth="1"/>
    <col min="4112" max="4119" width="0" style="2" hidden="1" customWidth="1"/>
    <col min="4120" max="4352" width="9.109375" style="2"/>
    <col min="4353" max="4353" width="7.5546875" style="2" bestFit="1" customWidth="1"/>
    <col min="4354" max="4357" width="9.109375" style="2"/>
    <col min="4358" max="4359" width="10.5546875" style="2" bestFit="1" customWidth="1"/>
    <col min="4360" max="4361" width="10.109375" style="2" bestFit="1" customWidth="1"/>
    <col min="4362" max="4362" width="11.33203125" style="2" bestFit="1" customWidth="1"/>
    <col min="4363" max="4363" width="13.6640625" style="2" bestFit="1" customWidth="1"/>
    <col min="4364" max="4364" width="10.5546875" style="2" bestFit="1" customWidth="1"/>
    <col min="4365" max="4365" width="10.109375" style="2" bestFit="1" customWidth="1"/>
    <col min="4366" max="4367" width="13.6640625" style="2" customWidth="1"/>
    <col min="4368" max="4375" width="0" style="2" hidden="1" customWidth="1"/>
    <col min="4376" max="4608" width="9.109375" style="2"/>
    <col min="4609" max="4609" width="7.5546875" style="2" bestFit="1" customWidth="1"/>
    <col min="4610" max="4613" width="9.109375" style="2"/>
    <col min="4614" max="4615" width="10.5546875" style="2" bestFit="1" customWidth="1"/>
    <col min="4616" max="4617" width="10.109375" style="2" bestFit="1" customWidth="1"/>
    <col min="4618" max="4618" width="11.33203125" style="2" bestFit="1" customWidth="1"/>
    <col min="4619" max="4619" width="13.6640625" style="2" bestFit="1" customWidth="1"/>
    <col min="4620" max="4620" width="10.5546875" style="2" bestFit="1" customWidth="1"/>
    <col min="4621" max="4621" width="10.109375" style="2" bestFit="1" customWidth="1"/>
    <col min="4622" max="4623" width="13.6640625" style="2" customWidth="1"/>
    <col min="4624" max="4631" width="0" style="2" hidden="1" customWidth="1"/>
    <col min="4632" max="4864" width="9.109375" style="2"/>
    <col min="4865" max="4865" width="7.5546875" style="2" bestFit="1" customWidth="1"/>
    <col min="4866" max="4869" width="9.109375" style="2"/>
    <col min="4870" max="4871" width="10.5546875" style="2" bestFit="1" customWidth="1"/>
    <col min="4872" max="4873" width="10.109375" style="2" bestFit="1" customWidth="1"/>
    <col min="4874" max="4874" width="11.33203125" style="2" bestFit="1" customWidth="1"/>
    <col min="4875" max="4875" width="13.6640625" style="2" bestFit="1" customWidth="1"/>
    <col min="4876" max="4876" width="10.5546875" style="2" bestFit="1" customWidth="1"/>
    <col min="4877" max="4877" width="10.109375" style="2" bestFit="1" customWidth="1"/>
    <col min="4878" max="4879" width="13.6640625" style="2" customWidth="1"/>
    <col min="4880" max="4887" width="0" style="2" hidden="1" customWidth="1"/>
    <col min="4888" max="5120" width="9.109375" style="2"/>
    <col min="5121" max="5121" width="7.5546875" style="2" bestFit="1" customWidth="1"/>
    <col min="5122" max="5125" width="9.109375" style="2"/>
    <col min="5126" max="5127" width="10.5546875" style="2" bestFit="1" customWidth="1"/>
    <col min="5128" max="5129" width="10.109375" style="2" bestFit="1" customWidth="1"/>
    <col min="5130" max="5130" width="11.33203125" style="2" bestFit="1" customWidth="1"/>
    <col min="5131" max="5131" width="13.6640625" style="2" bestFit="1" customWidth="1"/>
    <col min="5132" max="5132" width="10.5546875" style="2" bestFit="1" customWidth="1"/>
    <col min="5133" max="5133" width="10.109375" style="2" bestFit="1" customWidth="1"/>
    <col min="5134" max="5135" width="13.6640625" style="2" customWidth="1"/>
    <col min="5136" max="5143" width="0" style="2" hidden="1" customWidth="1"/>
    <col min="5144" max="5376" width="9.109375" style="2"/>
    <col min="5377" max="5377" width="7.5546875" style="2" bestFit="1" customWidth="1"/>
    <col min="5378" max="5381" width="9.109375" style="2"/>
    <col min="5382" max="5383" width="10.5546875" style="2" bestFit="1" customWidth="1"/>
    <col min="5384" max="5385" width="10.109375" style="2" bestFit="1" customWidth="1"/>
    <col min="5386" max="5386" width="11.33203125" style="2" bestFit="1" customWidth="1"/>
    <col min="5387" max="5387" width="13.6640625" style="2" bestFit="1" customWidth="1"/>
    <col min="5388" max="5388" width="10.5546875" style="2" bestFit="1" customWidth="1"/>
    <col min="5389" max="5389" width="10.109375" style="2" bestFit="1" customWidth="1"/>
    <col min="5390" max="5391" width="13.6640625" style="2" customWidth="1"/>
    <col min="5392" max="5399" width="0" style="2" hidden="1" customWidth="1"/>
    <col min="5400" max="5632" width="9.109375" style="2"/>
    <col min="5633" max="5633" width="7.5546875" style="2" bestFit="1" customWidth="1"/>
    <col min="5634" max="5637" width="9.109375" style="2"/>
    <col min="5638" max="5639" width="10.5546875" style="2" bestFit="1" customWidth="1"/>
    <col min="5640" max="5641" width="10.109375" style="2" bestFit="1" customWidth="1"/>
    <col min="5642" max="5642" width="11.33203125" style="2" bestFit="1" customWidth="1"/>
    <col min="5643" max="5643" width="13.6640625" style="2" bestFit="1" customWidth="1"/>
    <col min="5644" max="5644" width="10.5546875" style="2" bestFit="1" customWidth="1"/>
    <col min="5645" max="5645" width="10.109375" style="2" bestFit="1" customWidth="1"/>
    <col min="5646" max="5647" width="13.6640625" style="2" customWidth="1"/>
    <col min="5648" max="5655" width="0" style="2" hidden="1" customWidth="1"/>
    <col min="5656" max="5888" width="9.109375" style="2"/>
    <col min="5889" max="5889" width="7.5546875" style="2" bestFit="1" customWidth="1"/>
    <col min="5890" max="5893" width="9.109375" style="2"/>
    <col min="5894" max="5895" width="10.5546875" style="2" bestFit="1" customWidth="1"/>
    <col min="5896" max="5897" width="10.109375" style="2" bestFit="1" customWidth="1"/>
    <col min="5898" max="5898" width="11.33203125" style="2" bestFit="1" customWidth="1"/>
    <col min="5899" max="5899" width="13.6640625" style="2" bestFit="1" customWidth="1"/>
    <col min="5900" max="5900" width="10.5546875" style="2" bestFit="1" customWidth="1"/>
    <col min="5901" max="5901" width="10.109375" style="2" bestFit="1" customWidth="1"/>
    <col min="5902" max="5903" width="13.6640625" style="2" customWidth="1"/>
    <col min="5904" max="5911" width="0" style="2" hidden="1" customWidth="1"/>
    <col min="5912" max="6144" width="9.109375" style="2"/>
    <col min="6145" max="6145" width="7.5546875" style="2" bestFit="1" customWidth="1"/>
    <col min="6146" max="6149" width="9.109375" style="2"/>
    <col min="6150" max="6151" width="10.5546875" style="2" bestFit="1" customWidth="1"/>
    <col min="6152" max="6153" width="10.109375" style="2" bestFit="1" customWidth="1"/>
    <col min="6154" max="6154" width="11.33203125" style="2" bestFit="1" customWidth="1"/>
    <col min="6155" max="6155" width="13.6640625" style="2" bestFit="1" customWidth="1"/>
    <col min="6156" max="6156" width="10.5546875" style="2" bestFit="1" customWidth="1"/>
    <col min="6157" max="6157" width="10.109375" style="2" bestFit="1" customWidth="1"/>
    <col min="6158" max="6159" width="13.6640625" style="2" customWidth="1"/>
    <col min="6160" max="6167" width="0" style="2" hidden="1" customWidth="1"/>
    <col min="6168" max="6400" width="9.109375" style="2"/>
    <col min="6401" max="6401" width="7.5546875" style="2" bestFit="1" customWidth="1"/>
    <col min="6402" max="6405" width="9.109375" style="2"/>
    <col min="6406" max="6407" width="10.5546875" style="2" bestFit="1" customWidth="1"/>
    <col min="6408" max="6409" width="10.109375" style="2" bestFit="1" customWidth="1"/>
    <col min="6410" max="6410" width="11.33203125" style="2" bestFit="1" customWidth="1"/>
    <col min="6411" max="6411" width="13.6640625" style="2" bestFit="1" customWidth="1"/>
    <col min="6412" max="6412" width="10.5546875" style="2" bestFit="1" customWidth="1"/>
    <col min="6413" max="6413" width="10.109375" style="2" bestFit="1" customWidth="1"/>
    <col min="6414" max="6415" width="13.6640625" style="2" customWidth="1"/>
    <col min="6416" max="6423" width="0" style="2" hidden="1" customWidth="1"/>
    <col min="6424" max="6656" width="9.109375" style="2"/>
    <col min="6657" max="6657" width="7.5546875" style="2" bestFit="1" customWidth="1"/>
    <col min="6658" max="6661" width="9.109375" style="2"/>
    <col min="6662" max="6663" width="10.5546875" style="2" bestFit="1" customWidth="1"/>
    <col min="6664" max="6665" width="10.109375" style="2" bestFit="1" customWidth="1"/>
    <col min="6666" max="6666" width="11.33203125" style="2" bestFit="1" customWidth="1"/>
    <col min="6667" max="6667" width="13.6640625" style="2" bestFit="1" customWidth="1"/>
    <col min="6668" max="6668" width="10.5546875" style="2" bestFit="1" customWidth="1"/>
    <col min="6669" max="6669" width="10.109375" style="2" bestFit="1" customWidth="1"/>
    <col min="6670" max="6671" width="13.6640625" style="2" customWidth="1"/>
    <col min="6672" max="6679" width="0" style="2" hidden="1" customWidth="1"/>
    <col min="6680" max="6912" width="9.109375" style="2"/>
    <col min="6913" max="6913" width="7.5546875" style="2" bestFit="1" customWidth="1"/>
    <col min="6914" max="6917" width="9.109375" style="2"/>
    <col min="6918" max="6919" width="10.5546875" style="2" bestFit="1" customWidth="1"/>
    <col min="6920" max="6921" width="10.109375" style="2" bestFit="1" customWidth="1"/>
    <col min="6922" max="6922" width="11.33203125" style="2" bestFit="1" customWidth="1"/>
    <col min="6923" max="6923" width="13.6640625" style="2" bestFit="1" customWidth="1"/>
    <col min="6924" max="6924" width="10.5546875" style="2" bestFit="1" customWidth="1"/>
    <col min="6925" max="6925" width="10.109375" style="2" bestFit="1" customWidth="1"/>
    <col min="6926" max="6927" width="13.6640625" style="2" customWidth="1"/>
    <col min="6928" max="6935" width="0" style="2" hidden="1" customWidth="1"/>
    <col min="6936" max="7168" width="9.109375" style="2"/>
    <col min="7169" max="7169" width="7.5546875" style="2" bestFit="1" customWidth="1"/>
    <col min="7170" max="7173" width="9.109375" style="2"/>
    <col min="7174" max="7175" width="10.5546875" style="2" bestFit="1" customWidth="1"/>
    <col min="7176" max="7177" width="10.109375" style="2" bestFit="1" customWidth="1"/>
    <col min="7178" max="7178" width="11.33203125" style="2" bestFit="1" customWidth="1"/>
    <col min="7179" max="7179" width="13.6640625" style="2" bestFit="1" customWidth="1"/>
    <col min="7180" max="7180" width="10.5546875" style="2" bestFit="1" customWidth="1"/>
    <col min="7181" max="7181" width="10.109375" style="2" bestFit="1" customWidth="1"/>
    <col min="7182" max="7183" width="13.6640625" style="2" customWidth="1"/>
    <col min="7184" max="7191" width="0" style="2" hidden="1" customWidth="1"/>
    <col min="7192" max="7424" width="9.109375" style="2"/>
    <col min="7425" max="7425" width="7.5546875" style="2" bestFit="1" customWidth="1"/>
    <col min="7426" max="7429" width="9.109375" style="2"/>
    <col min="7430" max="7431" width="10.5546875" style="2" bestFit="1" customWidth="1"/>
    <col min="7432" max="7433" width="10.109375" style="2" bestFit="1" customWidth="1"/>
    <col min="7434" max="7434" width="11.33203125" style="2" bestFit="1" customWidth="1"/>
    <col min="7435" max="7435" width="13.6640625" style="2" bestFit="1" customWidth="1"/>
    <col min="7436" max="7436" width="10.5546875" style="2" bestFit="1" customWidth="1"/>
    <col min="7437" max="7437" width="10.109375" style="2" bestFit="1" customWidth="1"/>
    <col min="7438" max="7439" width="13.6640625" style="2" customWidth="1"/>
    <col min="7440" max="7447" width="0" style="2" hidden="1" customWidth="1"/>
    <col min="7448" max="7680" width="9.109375" style="2"/>
    <col min="7681" max="7681" width="7.5546875" style="2" bestFit="1" customWidth="1"/>
    <col min="7682" max="7685" width="9.109375" style="2"/>
    <col min="7686" max="7687" width="10.5546875" style="2" bestFit="1" customWidth="1"/>
    <col min="7688" max="7689" width="10.109375" style="2" bestFit="1" customWidth="1"/>
    <col min="7690" max="7690" width="11.33203125" style="2" bestFit="1" customWidth="1"/>
    <col min="7691" max="7691" width="13.6640625" style="2" bestFit="1" customWidth="1"/>
    <col min="7692" max="7692" width="10.5546875" style="2" bestFit="1" customWidth="1"/>
    <col min="7693" max="7693" width="10.109375" style="2" bestFit="1" customWidth="1"/>
    <col min="7694" max="7695" width="13.6640625" style="2" customWidth="1"/>
    <col min="7696" max="7703" width="0" style="2" hidden="1" customWidth="1"/>
    <col min="7704" max="7936" width="9.109375" style="2"/>
    <col min="7937" max="7937" width="7.5546875" style="2" bestFit="1" customWidth="1"/>
    <col min="7938" max="7941" width="9.109375" style="2"/>
    <col min="7942" max="7943" width="10.5546875" style="2" bestFit="1" customWidth="1"/>
    <col min="7944" max="7945" width="10.109375" style="2" bestFit="1" customWidth="1"/>
    <col min="7946" max="7946" width="11.33203125" style="2" bestFit="1" customWidth="1"/>
    <col min="7947" max="7947" width="13.6640625" style="2" bestFit="1" customWidth="1"/>
    <col min="7948" max="7948" width="10.5546875" style="2" bestFit="1" customWidth="1"/>
    <col min="7949" max="7949" width="10.109375" style="2" bestFit="1" customWidth="1"/>
    <col min="7950" max="7951" width="13.6640625" style="2" customWidth="1"/>
    <col min="7952" max="7959" width="0" style="2" hidden="1" customWidth="1"/>
    <col min="7960" max="8192" width="9.109375" style="2"/>
    <col min="8193" max="8193" width="7.5546875" style="2" bestFit="1" customWidth="1"/>
    <col min="8194" max="8197" width="9.109375" style="2"/>
    <col min="8198" max="8199" width="10.5546875" style="2" bestFit="1" customWidth="1"/>
    <col min="8200" max="8201" width="10.109375" style="2" bestFit="1" customWidth="1"/>
    <col min="8202" max="8202" width="11.33203125" style="2" bestFit="1" customWidth="1"/>
    <col min="8203" max="8203" width="13.6640625" style="2" bestFit="1" customWidth="1"/>
    <col min="8204" max="8204" width="10.5546875" style="2" bestFit="1" customWidth="1"/>
    <col min="8205" max="8205" width="10.109375" style="2" bestFit="1" customWidth="1"/>
    <col min="8206" max="8207" width="13.6640625" style="2" customWidth="1"/>
    <col min="8208" max="8215" width="0" style="2" hidden="1" customWidth="1"/>
    <col min="8216" max="8448" width="9.109375" style="2"/>
    <col min="8449" max="8449" width="7.5546875" style="2" bestFit="1" customWidth="1"/>
    <col min="8450" max="8453" width="9.109375" style="2"/>
    <col min="8454" max="8455" width="10.5546875" style="2" bestFit="1" customWidth="1"/>
    <col min="8456" max="8457" width="10.109375" style="2" bestFit="1" customWidth="1"/>
    <col min="8458" max="8458" width="11.33203125" style="2" bestFit="1" customWidth="1"/>
    <col min="8459" max="8459" width="13.6640625" style="2" bestFit="1" customWidth="1"/>
    <col min="8460" max="8460" width="10.5546875" style="2" bestFit="1" customWidth="1"/>
    <col min="8461" max="8461" width="10.109375" style="2" bestFit="1" customWidth="1"/>
    <col min="8462" max="8463" width="13.6640625" style="2" customWidth="1"/>
    <col min="8464" max="8471" width="0" style="2" hidden="1" customWidth="1"/>
    <col min="8472" max="8704" width="9.109375" style="2"/>
    <col min="8705" max="8705" width="7.5546875" style="2" bestFit="1" customWidth="1"/>
    <col min="8706" max="8709" width="9.109375" style="2"/>
    <col min="8710" max="8711" width="10.5546875" style="2" bestFit="1" customWidth="1"/>
    <col min="8712" max="8713" width="10.109375" style="2" bestFit="1" customWidth="1"/>
    <col min="8714" max="8714" width="11.33203125" style="2" bestFit="1" customWidth="1"/>
    <col min="8715" max="8715" width="13.6640625" style="2" bestFit="1" customWidth="1"/>
    <col min="8716" max="8716" width="10.5546875" style="2" bestFit="1" customWidth="1"/>
    <col min="8717" max="8717" width="10.109375" style="2" bestFit="1" customWidth="1"/>
    <col min="8718" max="8719" width="13.6640625" style="2" customWidth="1"/>
    <col min="8720" max="8727" width="0" style="2" hidden="1" customWidth="1"/>
    <col min="8728" max="8960" width="9.109375" style="2"/>
    <col min="8961" max="8961" width="7.5546875" style="2" bestFit="1" customWidth="1"/>
    <col min="8962" max="8965" width="9.109375" style="2"/>
    <col min="8966" max="8967" width="10.5546875" style="2" bestFit="1" customWidth="1"/>
    <col min="8968" max="8969" width="10.109375" style="2" bestFit="1" customWidth="1"/>
    <col min="8970" max="8970" width="11.33203125" style="2" bestFit="1" customWidth="1"/>
    <col min="8971" max="8971" width="13.6640625" style="2" bestFit="1" customWidth="1"/>
    <col min="8972" max="8972" width="10.5546875" style="2" bestFit="1" customWidth="1"/>
    <col min="8973" max="8973" width="10.109375" style="2" bestFit="1" customWidth="1"/>
    <col min="8974" max="8975" width="13.6640625" style="2" customWidth="1"/>
    <col min="8976" max="8983" width="0" style="2" hidden="1" customWidth="1"/>
    <col min="8984" max="9216" width="9.109375" style="2"/>
    <col min="9217" max="9217" width="7.5546875" style="2" bestFit="1" customWidth="1"/>
    <col min="9218" max="9221" width="9.109375" style="2"/>
    <col min="9222" max="9223" width="10.5546875" style="2" bestFit="1" customWidth="1"/>
    <col min="9224" max="9225" width="10.109375" style="2" bestFit="1" customWidth="1"/>
    <col min="9226" max="9226" width="11.33203125" style="2" bestFit="1" customWidth="1"/>
    <col min="9227" max="9227" width="13.6640625" style="2" bestFit="1" customWidth="1"/>
    <col min="9228" max="9228" width="10.5546875" style="2" bestFit="1" customWidth="1"/>
    <col min="9229" max="9229" width="10.109375" style="2" bestFit="1" customWidth="1"/>
    <col min="9230" max="9231" width="13.6640625" style="2" customWidth="1"/>
    <col min="9232" max="9239" width="0" style="2" hidden="1" customWidth="1"/>
    <col min="9240" max="9472" width="9.109375" style="2"/>
    <col min="9473" max="9473" width="7.5546875" style="2" bestFit="1" customWidth="1"/>
    <col min="9474" max="9477" width="9.109375" style="2"/>
    <col min="9478" max="9479" width="10.5546875" style="2" bestFit="1" customWidth="1"/>
    <col min="9480" max="9481" width="10.109375" style="2" bestFit="1" customWidth="1"/>
    <col min="9482" max="9482" width="11.33203125" style="2" bestFit="1" customWidth="1"/>
    <col min="9483" max="9483" width="13.6640625" style="2" bestFit="1" customWidth="1"/>
    <col min="9484" max="9484" width="10.5546875" style="2" bestFit="1" customWidth="1"/>
    <col min="9485" max="9485" width="10.109375" style="2" bestFit="1" customWidth="1"/>
    <col min="9486" max="9487" width="13.6640625" style="2" customWidth="1"/>
    <col min="9488" max="9495" width="0" style="2" hidden="1" customWidth="1"/>
    <col min="9496" max="9728" width="9.109375" style="2"/>
    <col min="9729" max="9729" width="7.5546875" style="2" bestFit="1" customWidth="1"/>
    <col min="9730" max="9733" width="9.109375" style="2"/>
    <col min="9734" max="9735" width="10.5546875" style="2" bestFit="1" customWidth="1"/>
    <col min="9736" max="9737" width="10.109375" style="2" bestFit="1" customWidth="1"/>
    <col min="9738" max="9738" width="11.33203125" style="2" bestFit="1" customWidth="1"/>
    <col min="9739" max="9739" width="13.6640625" style="2" bestFit="1" customWidth="1"/>
    <col min="9740" max="9740" width="10.5546875" style="2" bestFit="1" customWidth="1"/>
    <col min="9741" max="9741" width="10.109375" style="2" bestFit="1" customWidth="1"/>
    <col min="9742" max="9743" width="13.6640625" style="2" customWidth="1"/>
    <col min="9744" max="9751" width="0" style="2" hidden="1" customWidth="1"/>
    <col min="9752" max="9984" width="9.109375" style="2"/>
    <col min="9985" max="9985" width="7.5546875" style="2" bestFit="1" customWidth="1"/>
    <col min="9986" max="9989" width="9.109375" style="2"/>
    <col min="9990" max="9991" width="10.5546875" style="2" bestFit="1" customWidth="1"/>
    <col min="9992" max="9993" width="10.109375" style="2" bestFit="1" customWidth="1"/>
    <col min="9994" max="9994" width="11.33203125" style="2" bestFit="1" customWidth="1"/>
    <col min="9995" max="9995" width="13.6640625" style="2" bestFit="1" customWidth="1"/>
    <col min="9996" max="9996" width="10.5546875" style="2" bestFit="1" customWidth="1"/>
    <col min="9997" max="9997" width="10.109375" style="2" bestFit="1" customWidth="1"/>
    <col min="9998" max="9999" width="13.6640625" style="2" customWidth="1"/>
    <col min="10000" max="10007" width="0" style="2" hidden="1" customWidth="1"/>
    <col min="10008" max="10240" width="9.109375" style="2"/>
    <col min="10241" max="10241" width="7.5546875" style="2" bestFit="1" customWidth="1"/>
    <col min="10242" max="10245" width="9.109375" style="2"/>
    <col min="10246" max="10247" width="10.5546875" style="2" bestFit="1" customWidth="1"/>
    <col min="10248" max="10249" width="10.109375" style="2" bestFit="1" customWidth="1"/>
    <col min="10250" max="10250" width="11.33203125" style="2" bestFit="1" customWidth="1"/>
    <col min="10251" max="10251" width="13.6640625" style="2" bestFit="1" customWidth="1"/>
    <col min="10252" max="10252" width="10.5546875" style="2" bestFit="1" customWidth="1"/>
    <col min="10253" max="10253" width="10.109375" style="2" bestFit="1" customWidth="1"/>
    <col min="10254" max="10255" width="13.6640625" style="2" customWidth="1"/>
    <col min="10256" max="10263" width="0" style="2" hidden="1" customWidth="1"/>
    <col min="10264" max="10496" width="9.109375" style="2"/>
    <col min="10497" max="10497" width="7.5546875" style="2" bestFit="1" customWidth="1"/>
    <col min="10498" max="10501" width="9.109375" style="2"/>
    <col min="10502" max="10503" width="10.5546875" style="2" bestFit="1" customWidth="1"/>
    <col min="10504" max="10505" width="10.109375" style="2" bestFit="1" customWidth="1"/>
    <col min="10506" max="10506" width="11.33203125" style="2" bestFit="1" customWidth="1"/>
    <col min="10507" max="10507" width="13.6640625" style="2" bestFit="1" customWidth="1"/>
    <col min="10508" max="10508" width="10.5546875" style="2" bestFit="1" customWidth="1"/>
    <col min="10509" max="10509" width="10.109375" style="2" bestFit="1" customWidth="1"/>
    <col min="10510" max="10511" width="13.6640625" style="2" customWidth="1"/>
    <col min="10512" max="10519" width="0" style="2" hidden="1" customWidth="1"/>
    <col min="10520" max="10752" width="9.109375" style="2"/>
    <col min="10753" max="10753" width="7.5546875" style="2" bestFit="1" customWidth="1"/>
    <col min="10754" max="10757" width="9.109375" style="2"/>
    <col min="10758" max="10759" width="10.5546875" style="2" bestFit="1" customWidth="1"/>
    <col min="10760" max="10761" width="10.109375" style="2" bestFit="1" customWidth="1"/>
    <col min="10762" max="10762" width="11.33203125" style="2" bestFit="1" customWidth="1"/>
    <col min="10763" max="10763" width="13.6640625" style="2" bestFit="1" customWidth="1"/>
    <col min="10764" max="10764" width="10.5546875" style="2" bestFit="1" customWidth="1"/>
    <col min="10765" max="10765" width="10.109375" style="2" bestFit="1" customWidth="1"/>
    <col min="10766" max="10767" width="13.6640625" style="2" customWidth="1"/>
    <col min="10768" max="10775" width="0" style="2" hidden="1" customWidth="1"/>
    <col min="10776" max="11008" width="9.109375" style="2"/>
    <col min="11009" max="11009" width="7.5546875" style="2" bestFit="1" customWidth="1"/>
    <col min="11010" max="11013" width="9.109375" style="2"/>
    <col min="11014" max="11015" width="10.5546875" style="2" bestFit="1" customWidth="1"/>
    <col min="11016" max="11017" width="10.109375" style="2" bestFit="1" customWidth="1"/>
    <col min="11018" max="11018" width="11.33203125" style="2" bestFit="1" customWidth="1"/>
    <col min="11019" max="11019" width="13.6640625" style="2" bestFit="1" customWidth="1"/>
    <col min="11020" max="11020" width="10.5546875" style="2" bestFit="1" customWidth="1"/>
    <col min="11021" max="11021" width="10.109375" style="2" bestFit="1" customWidth="1"/>
    <col min="11022" max="11023" width="13.6640625" style="2" customWidth="1"/>
    <col min="11024" max="11031" width="0" style="2" hidden="1" customWidth="1"/>
    <col min="11032" max="11264" width="9.109375" style="2"/>
    <col min="11265" max="11265" width="7.5546875" style="2" bestFit="1" customWidth="1"/>
    <col min="11266" max="11269" width="9.109375" style="2"/>
    <col min="11270" max="11271" width="10.5546875" style="2" bestFit="1" customWidth="1"/>
    <col min="11272" max="11273" width="10.109375" style="2" bestFit="1" customWidth="1"/>
    <col min="11274" max="11274" width="11.33203125" style="2" bestFit="1" customWidth="1"/>
    <col min="11275" max="11275" width="13.6640625" style="2" bestFit="1" customWidth="1"/>
    <col min="11276" max="11276" width="10.5546875" style="2" bestFit="1" customWidth="1"/>
    <col min="11277" max="11277" width="10.109375" style="2" bestFit="1" customWidth="1"/>
    <col min="11278" max="11279" width="13.6640625" style="2" customWidth="1"/>
    <col min="11280" max="11287" width="0" style="2" hidden="1" customWidth="1"/>
    <col min="11288" max="11520" width="9.109375" style="2"/>
    <col min="11521" max="11521" width="7.5546875" style="2" bestFit="1" customWidth="1"/>
    <col min="11522" max="11525" width="9.109375" style="2"/>
    <col min="11526" max="11527" width="10.5546875" style="2" bestFit="1" customWidth="1"/>
    <col min="11528" max="11529" width="10.109375" style="2" bestFit="1" customWidth="1"/>
    <col min="11530" max="11530" width="11.33203125" style="2" bestFit="1" customWidth="1"/>
    <col min="11531" max="11531" width="13.6640625" style="2" bestFit="1" customWidth="1"/>
    <col min="11532" max="11532" width="10.5546875" style="2" bestFit="1" customWidth="1"/>
    <col min="11533" max="11533" width="10.109375" style="2" bestFit="1" customWidth="1"/>
    <col min="11534" max="11535" width="13.6640625" style="2" customWidth="1"/>
    <col min="11536" max="11543" width="0" style="2" hidden="1" customWidth="1"/>
    <col min="11544" max="11776" width="9.109375" style="2"/>
    <col min="11777" max="11777" width="7.5546875" style="2" bestFit="1" customWidth="1"/>
    <col min="11778" max="11781" width="9.109375" style="2"/>
    <col min="11782" max="11783" width="10.5546875" style="2" bestFit="1" customWidth="1"/>
    <col min="11784" max="11785" width="10.109375" style="2" bestFit="1" customWidth="1"/>
    <col min="11786" max="11786" width="11.33203125" style="2" bestFit="1" customWidth="1"/>
    <col min="11787" max="11787" width="13.6640625" style="2" bestFit="1" customWidth="1"/>
    <col min="11788" max="11788" width="10.5546875" style="2" bestFit="1" customWidth="1"/>
    <col min="11789" max="11789" width="10.109375" style="2" bestFit="1" customWidth="1"/>
    <col min="11790" max="11791" width="13.6640625" style="2" customWidth="1"/>
    <col min="11792" max="11799" width="0" style="2" hidden="1" customWidth="1"/>
    <col min="11800" max="12032" width="9.109375" style="2"/>
    <col min="12033" max="12033" width="7.5546875" style="2" bestFit="1" customWidth="1"/>
    <col min="12034" max="12037" width="9.109375" style="2"/>
    <col min="12038" max="12039" width="10.5546875" style="2" bestFit="1" customWidth="1"/>
    <col min="12040" max="12041" width="10.109375" style="2" bestFit="1" customWidth="1"/>
    <col min="12042" max="12042" width="11.33203125" style="2" bestFit="1" customWidth="1"/>
    <col min="12043" max="12043" width="13.6640625" style="2" bestFit="1" customWidth="1"/>
    <col min="12044" max="12044" width="10.5546875" style="2" bestFit="1" customWidth="1"/>
    <col min="12045" max="12045" width="10.109375" style="2" bestFit="1" customWidth="1"/>
    <col min="12046" max="12047" width="13.6640625" style="2" customWidth="1"/>
    <col min="12048" max="12055" width="0" style="2" hidden="1" customWidth="1"/>
    <col min="12056" max="12288" width="9.109375" style="2"/>
    <col min="12289" max="12289" width="7.5546875" style="2" bestFit="1" customWidth="1"/>
    <col min="12290" max="12293" width="9.109375" style="2"/>
    <col min="12294" max="12295" width="10.5546875" style="2" bestFit="1" customWidth="1"/>
    <col min="12296" max="12297" width="10.109375" style="2" bestFit="1" customWidth="1"/>
    <col min="12298" max="12298" width="11.33203125" style="2" bestFit="1" customWidth="1"/>
    <col min="12299" max="12299" width="13.6640625" style="2" bestFit="1" customWidth="1"/>
    <col min="12300" max="12300" width="10.5546875" style="2" bestFit="1" customWidth="1"/>
    <col min="12301" max="12301" width="10.109375" style="2" bestFit="1" customWidth="1"/>
    <col min="12302" max="12303" width="13.6640625" style="2" customWidth="1"/>
    <col min="12304" max="12311" width="0" style="2" hidden="1" customWidth="1"/>
    <col min="12312" max="12544" width="9.109375" style="2"/>
    <col min="12545" max="12545" width="7.5546875" style="2" bestFit="1" customWidth="1"/>
    <col min="12546" max="12549" width="9.109375" style="2"/>
    <col min="12550" max="12551" width="10.5546875" style="2" bestFit="1" customWidth="1"/>
    <col min="12552" max="12553" width="10.109375" style="2" bestFit="1" customWidth="1"/>
    <col min="12554" max="12554" width="11.33203125" style="2" bestFit="1" customWidth="1"/>
    <col min="12555" max="12555" width="13.6640625" style="2" bestFit="1" customWidth="1"/>
    <col min="12556" max="12556" width="10.5546875" style="2" bestFit="1" customWidth="1"/>
    <col min="12557" max="12557" width="10.109375" style="2" bestFit="1" customWidth="1"/>
    <col min="12558" max="12559" width="13.6640625" style="2" customWidth="1"/>
    <col min="12560" max="12567" width="0" style="2" hidden="1" customWidth="1"/>
    <col min="12568" max="12800" width="9.109375" style="2"/>
    <col min="12801" max="12801" width="7.5546875" style="2" bestFit="1" customWidth="1"/>
    <col min="12802" max="12805" width="9.109375" style="2"/>
    <col min="12806" max="12807" width="10.5546875" style="2" bestFit="1" customWidth="1"/>
    <col min="12808" max="12809" width="10.109375" style="2" bestFit="1" customWidth="1"/>
    <col min="12810" max="12810" width="11.33203125" style="2" bestFit="1" customWidth="1"/>
    <col min="12811" max="12811" width="13.6640625" style="2" bestFit="1" customWidth="1"/>
    <col min="12812" max="12812" width="10.5546875" style="2" bestFit="1" customWidth="1"/>
    <col min="12813" max="12813" width="10.109375" style="2" bestFit="1" customWidth="1"/>
    <col min="12814" max="12815" width="13.6640625" style="2" customWidth="1"/>
    <col min="12816" max="12823" width="0" style="2" hidden="1" customWidth="1"/>
    <col min="12824" max="13056" width="9.109375" style="2"/>
    <col min="13057" max="13057" width="7.5546875" style="2" bestFit="1" customWidth="1"/>
    <col min="13058" max="13061" width="9.109375" style="2"/>
    <col min="13062" max="13063" width="10.5546875" style="2" bestFit="1" customWidth="1"/>
    <col min="13064" max="13065" width="10.109375" style="2" bestFit="1" customWidth="1"/>
    <col min="13066" max="13066" width="11.33203125" style="2" bestFit="1" customWidth="1"/>
    <col min="13067" max="13067" width="13.6640625" style="2" bestFit="1" customWidth="1"/>
    <col min="13068" max="13068" width="10.5546875" style="2" bestFit="1" customWidth="1"/>
    <col min="13069" max="13069" width="10.109375" style="2" bestFit="1" customWidth="1"/>
    <col min="13070" max="13071" width="13.6640625" style="2" customWidth="1"/>
    <col min="13072" max="13079" width="0" style="2" hidden="1" customWidth="1"/>
    <col min="13080" max="13312" width="9.109375" style="2"/>
    <col min="13313" max="13313" width="7.5546875" style="2" bestFit="1" customWidth="1"/>
    <col min="13314" max="13317" width="9.109375" style="2"/>
    <col min="13318" max="13319" width="10.5546875" style="2" bestFit="1" customWidth="1"/>
    <col min="13320" max="13321" width="10.109375" style="2" bestFit="1" customWidth="1"/>
    <col min="13322" max="13322" width="11.33203125" style="2" bestFit="1" customWidth="1"/>
    <col min="13323" max="13323" width="13.6640625" style="2" bestFit="1" customWidth="1"/>
    <col min="13324" max="13324" width="10.5546875" style="2" bestFit="1" customWidth="1"/>
    <col min="13325" max="13325" width="10.109375" style="2" bestFit="1" customWidth="1"/>
    <col min="13326" max="13327" width="13.6640625" style="2" customWidth="1"/>
    <col min="13328" max="13335" width="0" style="2" hidden="1" customWidth="1"/>
    <col min="13336" max="13568" width="9.109375" style="2"/>
    <col min="13569" max="13569" width="7.5546875" style="2" bestFit="1" customWidth="1"/>
    <col min="13570" max="13573" width="9.109375" style="2"/>
    <col min="13574" max="13575" width="10.5546875" style="2" bestFit="1" customWidth="1"/>
    <col min="13576" max="13577" width="10.109375" style="2" bestFit="1" customWidth="1"/>
    <col min="13578" max="13578" width="11.33203125" style="2" bestFit="1" customWidth="1"/>
    <col min="13579" max="13579" width="13.6640625" style="2" bestFit="1" customWidth="1"/>
    <col min="13580" max="13580" width="10.5546875" style="2" bestFit="1" customWidth="1"/>
    <col min="13581" max="13581" width="10.109375" style="2" bestFit="1" customWidth="1"/>
    <col min="13582" max="13583" width="13.6640625" style="2" customWidth="1"/>
    <col min="13584" max="13591" width="0" style="2" hidden="1" customWidth="1"/>
    <col min="13592" max="13824" width="9.109375" style="2"/>
    <col min="13825" max="13825" width="7.5546875" style="2" bestFit="1" customWidth="1"/>
    <col min="13826" max="13829" width="9.109375" style="2"/>
    <col min="13830" max="13831" width="10.5546875" style="2" bestFit="1" customWidth="1"/>
    <col min="13832" max="13833" width="10.109375" style="2" bestFit="1" customWidth="1"/>
    <col min="13834" max="13834" width="11.33203125" style="2" bestFit="1" customWidth="1"/>
    <col min="13835" max="13835" width="13.6640625" style="2" bestFit="1" customWidth="1"/>
    <col min="13836" max="13836" width="10.5546875" style="2" bestFit="1" customWidth="1"/>
    <col min="13837" max="13837" width="10.109375" style="2" bestFit="1" customWidth="1"/>
    <col min="13838" max="13839" width="13.6640625" style="2" customWidth="1"/>
    <col min="13840" max="13847" width="0" style="2" hidden="1" customWidth="1"/>
    <col min="13848" max="14080" width="9.109375" style="2"/>
    <col min="14081" max="14081" width="7.5546875" style="2" bestFit="1" customWidth="1"/>
    <col min="14082" max="14085" width="9.109375" style="2"/>
    <col min="14086" max="14087" width="10.5546875" style="2" bestFit="1" customWidth="1"/>
    <col min="14088" max="14089" width="10.109375" style="2" bestFit="1" customWidth="1"/>
    <col min="14090" max="14090" width="11.33203125" style="2" bestFit="1" customWidth="1"/>
    <col min="14091" max="14091" width="13.6640625" style="2" bestFit="1" customWidth="1"/>
    <col min="14092" max="14092" width="10.5546875" style="2" bestFit="1" customWidth="1"/>
    <col min="14093" max="14093" width="10.109375" style="2" bestFit="1" customWidth="1"/>
    <col min="14094" max="14095" width="13.6640625" style="2" customWidth="1"/>
    <col min="14096" max="14103" width="0" style="2" hidden="1" customWidth="1"/>
    <col min="14104" max="14336" width="9.109375" style="2"/>
    <col min="14337" max="14337" width="7.5546875" style="2" bestFit="1" customWidth="1"/>
    <col min="14338" max="14341" width="9.109375" style="2"/>
    <col min="14342" max="14343" width="10.5546875" style="2" bestFit="1" customWidth="1"/>
    <col min="14344" max="14345" width="10.109375" style="2" bestFit="1" customWidth="1"/>
    <col min="14346" max="14346" width="11.33203125" style="2" bestFit="1" customWidth="1"/>
    <col min="14347" max="14347" width="13.6640625" style="2" bestFit="1" customWidth="1"/>
    <col min="14348" max="14348" width="10.5546875" style="2" bestFit="1" customWidth="1"/>
    <col min="14349" max="14349" width="10.109375" style="2" bestFit="1" customWidth="1"/>
    <col min="14350" max="14351" width="13.6640625" style="2" customWidth="1"/>
    <col min="14352" max="14359" width="0" style="2" hidden="1" customWidth="1"/>
    <col min="14360" max="14592" width="9.109375" style="2"/>
    <col min="14593" max="14593" width="7.5546875" style="2" bestFit="1" customWidth="1"/>
    <col min="14594" max="14597" width="9.109375" style="2"/>
    <col min="14598" max="14599" width="10.5546875" style="2" bestFit="1" customWidth="1"/>
    <col min="14600" max="14601" width="10.109375" style="2" bestFit="1" customWidth="1"/>
    <col min="14602" max="14602" width="11.33203125" style="2" bestFit="1" customWidth="1"/>
    <col min="14603" max="14603" width="13.6640625" style="2" bestFit="1" customWidth="1"/>
    <col min="14604" max="14604" width="10.5546875" style="2" bestFit="1" customWidth="1"/>
    <col min="14605" max="14605" width="10.109375" style="2" bestFit="1" customWidth="1"/>
    <col min="14606" max="14607" width="13.6640625" style="2" customWidth="1"/>
    <col min="14608" max="14615" width="0" style="2" hidden="1" customWidth="1"/>
    <col min="14616" max="14848" width="9.109375" style="2"/>
    <col min="14849" max="14849" width="7.5546875" style="2" bestFit="1" customWidth="1"/>
    <col min="14850" max="14853" width="9.109375" style="2"/>
    <col min="14854" max="14855" width="10.5546875" style="2" bestFit="1" customWidth="1"/>
    <col min="14856" max="14857" width="10.109375" style="2" bestFit="1" customWidth="1"/>
    <col min="14858" max="14858" width="11.33203125" style="2" bestFit="1" customWidth="1"/>
    <col min="14859" max="14859" width="13.6640625" style="2" bestFit="1" customWidth="1"/>
    <col min="14860" max="14860" width="10.5546875" style="2" bestFit="1" customWidth="1"/>
    <col min="14861" max="14861" width="10.109375" style="2" bestFit="1" customWidth="1"/>
    <col min="14862" max="14863" width="13.6640625" style="2" customWidth="1"/>
    <col min="14864" max="14871" width="0" style="2" hidden="1" customWidth="1"/>
    <col min="14872" max="15104" width="9.109375" style="2"/>
    <col min="15105" max="15105" width="7.5546875" style="2" bestFit="1" customWidth="1"/>
    <col min="15106" max="15109" width="9.109375" style="2"/>
    <col min="15110" max="15111" width="10.5546875" style="2" bestFit="1" customWidth="1"/>
    <col min="15112" max="15113" width="10.109375" style="2" bestFit="1" customWidth="1"/>
    <col min="15114" max="15114" width="11.33203125" style="2" bestFit="1" customWidth="1"/>
    <col min="15115" max="15115" width="13.6640625" style="2" bestFit="1" customWidth="1"/>
    <col min="15116" max="15116" width="10.5546875" style="2" bestFit="1" customWidth="1"/>
    <col min="15117" max="15117" width="10.109375" style="2" bestFit="1" customWidth="1"/>
    <col min="15118" max="15119" width="13.6640625" style="2" customWidth="1"/>
    <col min="15120" max="15127" width="0" style="2" hidden="1" customWidth="1"/>
    <col min="15128" max="15360" width="9.109375" style="2"/>
    <col min="15361" max="15361" width="7.5546875" style="2" bestFit="1" customWidth="1"/>
    <col min="15362" max="15365" width="9.109375" style="2"/>
    <col min="15366" max="15367" width="10.5546875" style="2" bestFit="1" customWidth="1"/>
    <col min="15368" max="15369" width="10.109375" style="2" bestFit="1" customWidth="1"/>
    <col min="15370" max="15370" width="11.33203125" style="2" bestFit="1" customWidth="1"/>
    <col min="15371" max="15371" width="13.6640625" style="2" bestFit="1" customWidth="1"/>
    <col min="15372" max="15372" width="10.5546875" style="2" bestFit="1" customWidth="1"/>
    <col min="15373" max="15373" width="10.109375" style="2" bestFit="1" customWidth="1"/>
    <col min="15374" max="15375" width="13.6640625" style="2" customWidth="1"/>
    <col min="15376" max="15383" width="0" style="2" hidden="1" customWidth="1"/>
    <col min="15384" max="15616" width="9.109375" style="2"/>
    <col min="15617" max="15617" width="7.5546875" style="2" bestFit="1" customWidth="1"/>
    <col min="15618" max="15621" width="9.109375" style="2"/>
    <col min="15622" max="15623" width="10.5546875" style="2" bestFit="1" customWidth="1"/>
    <col min="15624" max="15625" width="10.109375" style="2" bestFit="1" customWidth="1"/>
    <col min="15626" max="15626" width="11.33203125" style="2" bestFit="1" customWidth="1"/>
    <col min="15627" max="15627" width="13.6640625" style="2" bestFit="1" customWidth="1"/>
    <col min="15628" max="15628" width="10.5546875" style="2" bestFit="1" customWidth="1"/>
    <col min="15629" max="15629" width="10.109375" style="2" bestFit="1" customWidth="1"/>
    <col min="15630" max="15631" width="13.6640625" style="2" customWidth="1"/>
    <col min="15632" max="15639" width="0" style="2" hidden="1" customWidth="1"/>
    <col min="15640" max="15872" width="9.109375" style="2"/>
    <col min="15873" max="15873" width="7.5546875" style="2" bestFit="1" customWidth="1"/>
    <col min="15874" max="15877" width="9.109375" style="2"/>
    <col min="15878" max="15879" width="10.5546875" style="2" bestFit="1" customWidth="1"/>
    <col min="15880" max="15881" width="10.109375" style="2" bestFit="1" customWidth="1"/>
    <col min="15882" max="15882" width="11.33203125" style="2" bestFit="1" customWidth="1"/>
    <col min="15883" max="15883" width="13.6640625" style="2" bestFit="1" customWidth="1"/>
    <col min="15884" max="15884" width="10.5546875" style="2" bestFit="1" customWidth="1"/>
    <col min="15885" max="15885" width="10.109375" style="2" bestFit="1" customWidth="1"/>
    <col min="15886" max="15887" width="13.6640625" style="2" customWidth="1"/>
    <col min="15888" max="15895" width="0" style="2" hidden="1" customWidth="1"/>
    <col min="15896" max="16128" width="9.109375" style="2"/>
    <col min="16129" max="16129" width="7.5546875" style="2" bestFit="1" customWidth="1"/>
    <col min="16130" max="16133" width="9.109375" style="2"/>
    <col min="16134" max="16135" width="10.5546875" style="2" bestFit="1" customWidth="1"/>
    <col min="16136" max="16137" width="10.109375" style="2" bestFit="1" customWidth="1"/>
    <col min="16138" max="16138" width="11.33203125" style="2" bestFit="1" customWidth="1"/>
    <col min="16139" max="16139" width="13.6640625" style="2" bestFit="1" customWidth="1"/>
    <col min="16140" max="16140" width="10.5546875" style="2" bestFit="1" customWidth="1"/>
    <col min="16141" max="16141" width="10.109375" style="2" bestFit="1" customWidth="1"/>
    <col min="16142" max="16143" width="13.6640625" style="2" customWidth="1"/>
    <col min="16144" max="16151" width="0" style="2" hidden="1" customWidth="1"/>
    <col min="16152" max="16384" width="9.109375" style="2"/>
  </cols>
  <sheetData>
    <row r="1" spans="1:20" s="1" customFormat="1" ht="22.8" x14ac:dyDescent="0.4">
      <c r="A1" s="93" t="s">
        <v>0</v>
      </c>
      <c r="B1" s="93"/>
      <c r="C1" s="93"/>
      <c r="D1" s="93"/>
      <c r="E1" s="93"/>
      <c r="F1" s="93"/>
      <c r="G1" s="93"/>
      <c r="H1" s="93"/>
      <c r="I1" s="93"/>
      <c r="J1" s="93"/>
      <c r="K1" s="93"/>
      <c r="L1" s="93"/>
      <c r="M1" s="93"/>
      <c r="N1" s="93"/>
      <c r="O1" s="93"/>
    </row>
    <row r="2" spans="1:20" x14ac:dyDescent="0.2">
      <c r="Q2" s="3" t="s">
        <v>1</v>
      </c>
      <c r="R2" s="3" t="s">
        <v>2</v>
      </c>
      <c r="S2" s="3" t="s">
        <v>3</v>
      </c>
      <c r="T2" s="3" t="s">
        <v>4</v>
      </c>
    </row>
    <row r="3" spans="1:20" s="4" customFormat="1" ht="13.2" x14ac:dyDescent="0.25">
      <c r="B3" s="4" t="s">
        <v>62</v>
      </c>
      <c r="G3" s="4" t="s">
        <v>5</v>
      </c>
      <c r="Q3" s="5">
        <v>159.96</v>
      </c>
      <c r="R3" s="5">
        <v>133.1</v>
      </c>
      <c r="S3" s="5">
        <v>94.04</v>
      </c>
      <c r="T3" s="5">
        <v>75.06</v>
      </c>
    </row>
    <row r="4" spans="1:20" s="4" customFormat="1" ht="13.2" x14ac:dyDescent="0.25">
      <c r="B4" s="4" t="s">
        <v>6</v>
      </c>
      <c r="G4" s="4" t="s">
        <v>7</v>
      </c>
      <c r="Q4" s="5">
        <v>329.34</v>
      </c>
      <c r="R4" s="5">
        <v>281.02999999999997</v>
      </c>
      <c r="S4" s="5">
        <v>219.46</v>
      </c>
      <c r="T4" s="5">
        <v>184.51</v>
      </c>
    </row>
    <row r="5" spans="1:20" s="4" customFormat="1" ht="13.2" x14ac:dyDescent="0.25">
      <c r="B5" s="4" t="s">
        <v>8</v>
      </c>
      <c r="G5" s="4" t="s">
        <v>9</v>
      </c>
      <c r="Q5" s="5">
        <v>424.05</v>
      </c>
      <c r="R5" s="5">
        <v>365</v>
      </c>
      <c r="S5" s="5">
        <v>287.77999999999997</v>
      </c>
      <c r="T5" s="5">
        <v>245.31</v>
      </c>
    </row>
    <row r="6" spans="1:20" s="4" customFormat="1" ht="13.2" x14ac:dyDescent="0.25">
      <c r="Q6" s="5">
        <v>613.61</v>
      </c>
      <c r="R6" s="5">
        <v>532.91</v>
      </c>
      <c r="S6" s="5">
        <v>433.23</v>
      </c>
      <c r="T6" s="5">
        <v>374.75</v>
      </c>
    </row>
    <row r="7" spans="1:20" ht="10.8" thickBot="1" x14ac:dyDescent="0.25"/>
    <row r="8" spans="1:20" x14ac:dyDescent="0.2">
      <c r="A8" s="94" t="s">
        <v>10</v>
      </c>
      <c r="B8" s="95"/>
      <c r="C8" s="95"/>
      <c r="D8" s="95"/>
      <c r="E8" s="95"/>
      <c r="F8" s="95"/>
      <c r="G8" s="96"/>
      <c r="H8" s="6" t="s">
        <v>11</v>
      </c>
      <c r="I8" s="7"/>
      <c r="J8" s="8"/>
      <c r="K8" s="6" t="s">
        <v>12</v>
      </c>
      <c r="L8" s="7"/>
      <c r="M8" s="7"/>
      <c r="N8" s="7"/>
      <c r="O8" s="8"/>
    </row>
    <row r="9" spans="1:20" x14ac:dyDescent="0.2">
      <c r="A9" s="9"/>
      <c r="B9" s="10"/>
      <c r="C9" s="10"/>
      <c r="D9" s="10"/>
      <c r="E9" s="10"/>
      <c r="F9" s="10"/>
      <c r="G9" s="11"/>
      <c r="H9" s="12"/>
      <c r="I9" s="13"/>
      <c r="J9" s="14" t="s">
        <v>13</v>
      </c>
      <c r="K9" s="9" t="s">
        <v>14</v>
      </c>
      <c r="L9" s="10" t="s">
        <v>14</v>
      </c>
      <c r="M9" s="10" t="s">
        <v>15</v>
      </c>
      <c r="N9" s="10" t="s">
        <v>15</v>
      </c>
      <c r="O9" s="11" t="s">
        <v>16</v>
      </c>
      <c r="Q9" s="15"/>
    </row>
    <row r="10" spans="1:20" x14ac:dyDescent="0.2">
      <c r="A10" s="9"/>
      <c r="B10" s="10" t="s">
        <v>17</v>
      </c>
      <c r="C10" s="10" t="s">
        <v>18</v>
      </c>
      <c r="D10" s="10" t="s">
        <v>19</v>
      </c>
      <c r="E10" s="10" t="s">
        <v>20</v>
      </c>
      <c r="F10" s="10" t="s">
        <v>21</v>
      </c>
      <c r="G10" s="11" t="s">
        <v>21</v>
      </c>
      <c r="H10" s="9"/>
      <c r="I10" s="10"/>
      <c r="J10" s="11" t="s">
        <v>22</v>
      </c>
      <c r="K10" s="9" t="s">
        <v>23</v>
      </c>
      <c r="L10" s="10" t="s">
        <v>24</v>
      </c>
      <c r="M10" s="10" t="s">
        <v>22</v>
      </c>
      <c r="N10" s="10" t="s">
        <v>22</v>
      </c>
      <c r="O10" s="11" t="s">
        <v>25</v>
      </c>
    </row>
    <row r="11" spans="1:20" x14ac:dyDescent="0.2">
      <c r="A11" s="16" t="s">
        <v>26</v>
      </c>
      <c r="B11" s="17" t="s">
        <v>27</v>
      </c>
      <c r="C11" s="17" t="s">
        <v>27</v>
      </c>
      <c r="D11" s="17" t="s">
        <v>27</v>
      </c>
      <c r="E11" s="17" t="s">
        <v>27</v>
      </c>
      <c r="F11" s="17" t="s">
        <v>28</v>
      </c>
      <c r="G11" s="18" t="s">
        <v>29</v>
      </c>
      <c r="H11" s="16" t="s">
        <v>30</v>
      </c>
      <c r="I11" s="17" t="s">
        <v>31</v>
      </c>
      <c r="J11" s="18" t="s">
        <v>28</v>
      </c>
      <c r="K11" s="16" t="s">
        <v>32</v>
      </c>
      <c r="L11" s="17" t="s">
        <v>33</v>
      </c>
      <c r="M11" s="17" t="s">
        <v>28</v>
      </c>
      <c r="N11" s="17" t="s">
        <v>29</v>
      </c>
      <c r="O11" s="18" t="s">
        <v>34</v>
      </c>
    </row>
    <row r="12" spans="1:20" x14ac:dyDescent="0.2">
      <c r="A12" s="19">
        <v>42217</v>
      </c>
      <c r="B12" s="20">
        <v>26</v>
      </c>
      <c r="C12" s="20">
        <v>3</v>
      </c>
      <c r="D12" s="20">
        <v>3</v>
      </c>
      <c r="E12" s="20">
        <v>2</v>
      </c>
      <c r="F12" s="21">
        <v>5399.64</v>
      </c>
      <c r="G12" s="22">
        <f>F12</f>
        <v>5399.64</v>
      </c>
      <c r="H12" s="23">
        <v>1149.24</v>
      </c>
      <c r="I12" s="24">
        <v>459.49</v>
      </c>
      <c r="J12" s="22">
        <f t="shared" ref="J12:J29" si="0">SUM(H12:I12)</f>
        <v>1608.73</v>
      </c>
      <c r="K12" s="23">
        <v>0</v>
      </c>
      <c r="L12" s="24">
        <v>0</v>
      </c>
      <c r="M12" s="24">
        <f t="shared" ref="M12:M29" si="1">J12-K12-L12</f>
        <v>1608.73</v>
      </c>
      <c r="N12" s="24">
        <f>M12</f>
        <v>1608.73</v>
      </c>
      <c r="O12" s="25">
        <f t="shared" ref="O12:O29" si="2">N12/G12</f>
        <v>0.29793282515130637</v>
      </c>
    </row>
    <row r="13" spans="1:20" x14ac:dyDescent="0.2">
      <c r="A13" s="19">
        <v>42248</v>
      </c>
      <c r="B13" s="20">
        <v>26</v>
      </c>
      <c r="C13" s="20">
        <v>2</v>
      </c>
      <c r="D13" s="20">
        <v>1</v>
      </c>
      <c r="E13" s="20">
        <v>3</v>
      </c>
      <c r="F13" s="21">
        <v>5260.98</v>
      </c>
      <c r="G13" s="22">
        <f t="shared" ref="G13:G29" si="3">G12+F13</f>
        <v>10660.619999999999</v>
      </c>
      <c r="H13" s="23">
        <v>1300.29</v>
      </c>
      <c r="I13" s="24">
        <v>766.95</v>
      </c>
      <c r="J13" s="22">
        <f t="shared" si="0"/>
        <v>2067.2399999999998</v>
      </c>
      <c r="K13" s="23">
        <v>0</v>
      </c>
      <c r="L13" s="24">
        <v>0</v>
      </c>
      <c r="M13" s="24">
        <f t="shared" si="1"/>
        <v>2067.2399999999998</v>
      </c>
      <c r="N13" s="24">
        <f t="shared" ref="N13:N24" si="4">N12+M13</f>
        <v>3675.97</v>
      </c>
      <c r="O13" s="25">
        <f t="shared" si="2"/>
        <v>0.34481765600874997</v>
      </c>
    </row>
    <row r="14" spans="1:20" x14ac:dyDescent="0.2">
      <c r="A14" s="19">
        <v>42278</v>
      </c>
      <c r="B14" s="20">
        <v>29</v>
      </c>
      <c r="C14" s="20">
        <v>2</v>
      </c>
      <c r="D14" s="20">
        <v>0</v>
      </c>
      <c r="E14" s="20">
        <v>3</v>
      </c>
      <c r="F14" s="21">
        <v>5375.91</v>
      </c>
      <c r="G14" s="22">
        <f t="shared" si="3"/>
        <v>16036.529999999999</v>
      </c>
      <c r="H14" s="23">
        <v>7454.87</v>
      </c>
      <c r="I14" s="24">
        <v>2498.13</v>
      </c>
      <c r="J14" s="22">
        <f t="shared" si="0"/>
        <v>9953</v>
      </c>
      <c r="K14" s="23">
        <v>0</v>
      </c>
      <c r="L14" s="24">
        <v>0</v>
      </c>
      <c r="M14" s="24">
        <f t="shared" si="1"/>
        <v>9953</v>
      </c>
      <c r="N14" s="24">
        <f t="shared" si="4"/>
        <v>13628.97</v>
      </c>
      <c r="O14" s="25">
        <f t="shared" si="2"/>
        <v>0.849870264951333</v>
      </c>
    </row>
    <row r="15" spans="1:20" x14ac:dyDescent="0.2">
      <c r="A15" s="19">
        <v>42309</v>
      </c>
      <c r="B15" s="20">
        <v>20</v>
      </c>
      <c r="C15" s="20">
        <v>2</v>
      </c>
      <c r="D15" s="20">
        <v>0</v>
      </c>
      <c r="E15" s="20">
        <v>4</v>
      </c>
      <c r="F15" s="21">
        <v>4738.16</v>
      </c>
      <c r="G15" s="22">
        <f t="shared" si="3"/>
        <v>20774.689999999999</v>
      </c>
      <c r="H15" s="23">
        <v>525.27</v>
      </c>
      <c r="I15" s="24">
        <v>322.54000000000002</v>
      </c>
      <c r="J15" s="22">
        <f t="shared" si="0"/>
        <v>847.81</v>
      </c>
      <c r="K15" s="23">
        <v>0</v>
      </c>
      <c r="L15" s="24">
        <v>0</v>
      </c>
      <c r="M15" s="24">
        <f t="shared" si="1"/>
        <v>847.81</v>
      </c>
      <c r="N15" s="24">
        <f t="shared" si="4"/>
        <v>14476.779999999999</v>
      </c>
      <c r="O15" s="25">
        <f t="shared" si="2"/>
        <v>0.69684698062883244</v>
      </c>
    </row>
    <row r="16" spans="1:20" x14ac:dyDescent="0.2">
      <c r="A16" s="19">
        <v>42339</v>
      </c>
      <c r="B16" s="20">
        <v>25</v>
      </c>
      <c r="C16" s="20">
        <v>2</v>
      </c>
      <c r="D16" s="20">
        <v>0</v>
      </c>
      <c r="E16" s="20">
        <v>4</v>
      </c>
      <c r="F16" s="21">
        <v>5434.08</v>
      </c>
      <c r="G16" s="22">
        <f t="shared" si="3"/>
        <v>26208.769999999997</v>
      </c>
      <c r="H16" s="23">
        <v>9096.99</v>
      </c>
      <c r="I16" s="24">
        <v>103.32</v>
      </c>
      <c r="J16" s="22">
        <f t="shared" si="0"/>
        <v>9200.31</v>
      </c>
      <c r="K16" s="23">
        <v>0</v>
      </c>
      <c r="L16" s="24">
        <v>0</v>
      </c>
      <c r="M16" s="24">
        <f t="shared" si="1"/>
        <v>9200.31</v>
      </c>
      <c r="N16" s="24">
        <f t="shared" si="4"/>
        <v>23677.089999999997</v>
      </c>
      <c r="O16" s="25">
        <f t="shared" si="2"/>
        <v>0.90340332644378196</v>
      </c>
    </row>
    <row r="17" spans="1:15" x14ac:dyDescent="0.2">
      <c r="A17" s="19">
        <v>42370</v>
      </c>
      <c r="B17" s="20">
        <v>23</v>
      </c>
      <c r="C17" s="20">
        <v>3</v>
      </c>
      <c r="D17" s="20">
        <v>2</v>
      </c>
      <c r="E17" s="20">
        <v>4</v>
      </c>
      <c r="F17" s="21">
        <v>6200.7</v>
      </c>
      <c r="G17" s="22">
        <f t="shared" si="3"/>
        <v>32409.469999999998</v>
      </c>
      <c r="H17" s="23">
        <v>4638.6099999999997</v>
      </c>
      <c r="I17" s="24">
        <v>310.22000000000003</v>
      </c>
      <c r="J17" s="22">
        <f t="shared" si="0"/>
        <v>4948.83</v>
      </c>
      <c r="K17" s="23">
        <v>0</v>
      </c>
      <c r="L17" s="24">
        <v>0</v>
      </c>
      <c r="M17" s="24">
        <f t="shared" si="1"/>
        <v>4948.83</v>
      </c>
      <c r="N17" s="24">
        <f t="shared" si="4"/>
        <v>28625.919999999998</v>
      </c>
      <c r="O17" s="25">
        <f t="shared" si="2"/>
        <v>0.88325788727800858</v>
      </c>
    </row>
    <row r="18" spans="1:15" x14ac:dyDescent="0.2">
      <c r="A18" s="19">
        <v>42401</v>
      </c>
      <c r="B18" s="20">
        <v>20</v>
      </c>
      <c r="C18" s="20">
        <v>4</v>
      </c>
      <c r="D18" s="20">
        <v>2</v>
      </c>
      <c r="E18" s="20">
        <v>3</v>
      </c>
      <c r="F18" s="21">
        <v>5798.96</v>
      </c>
      <c r="G18" s="22">
        <f t="shared" si="3"/>
        <v>38208.43</v>
      </c>
      <c r="H18" s="23">
        <v>3452.94</v>
      </c>
      <c r="I18" s="24">
        <v>454.76</v>
      </c>
      <c r="J18" s="22">
        <f t="shared" si="0"/>
        <v>3907.7</v>
      </c>
      <c r="K18" s="23">
        <v>0</v>
      </c>
      <c r="L18" s="24">
        <v>0</v>
      </c>
      <c r="M18" s="24">
        <f t="shared" si="1"/>
        <v>3907.7</v>
      </c>
      <c r="N18" s="24">
        <f t="shared" si="4"/>
        <v>32533.62</v>
      </c>
      <c r="O18" s="25">
        <f t="shared" si="2"/>
        <v>0.85147754042759671</v>
      </c>
    </row>
    <row r="19" spans="1:15" x14ac:dyDescent="0.2">
      <c r="A19" s="19">
        <v>42430</v>
      </c>
      <c r="B19" s="20">
        <v>22</v>
      </c>
      <c r="C19" s="20">
        <v>4</v>
      </c>
      <c r="D19" s="20">
        <v>2</v>
      </c>
      <c r="E19" s="20">
        <v>4</v>
      </c>
      <c r="F19" s="21">
        <v>6374.43</v>
      </c>
      <c r="G19" s="22">
        <f t="shared" si="3"/>
        <v>44582.86</v>
      </c>
      <c r="H19" s="23">
        <v>1868.29</v>
      </c>
      <c r="I19" s="24">
        <v>747.38</v>
      </c>
      <c r="J19" s="22">
        <f t="shared" si="0"/>
        <v>2615.67</v>
      </c>
      <c r="K19" s="23">
        <v>0</v>
      </c>
      <c r="L19" s="24">
        <v>0</v>
      </c>
      <c r="M19" s="24">
        <f t="shared" si="1"/>
        <v>2615.67</v>
      </c>
      <c r="N19" s="24">
        <f t="shared" si="4"/>
        <v>35149.29</v>
      </c>
      <c r="O19" s="25">
        <f t="shared" si="2"/>
        <v>0.78840366006128815</v>
      </c>
    </row>
    <row r="20" spans="1:15" x14ac:dyDescent="0.2">
      <c r="A20" s="19">
        <v>42461</v>
      </c>
      <c r="B20" s="20">
        <v>22</v>
      </c>
      <c r="C20" s="20">
        <v>4</v>
      </c>
      <c r="D20" s="20">
        <v>2</v>
      </c>
      <c r="E20" s="20">
        <v>4</v>
      </c>
      <c r="F20" s="21">
        <v>6544.23</v>
      </c>
      <c r="G20" s="22">
        <f t="shared" si="3"/>
        <v>51127.09</v>
      </c>
      <c r="H20" s="23">
        <v>4440.97</v>
      </c>
      <c r="I20" s="24">
        <v>5027.3</v>
      </c>
      <c r="J20" s="22">
        <f t="shared" si="0"/>
        <v>9468.27</v>
      </c>
      <c r="K20" s="23">
        <v>0</v>
      </c>
      <c r="L20" s="24">
        <v>0</v>
      </c>
      <c r="M20" s="24">
        <f t="shared" si="1"/>
        <v>9468.27</v>
      </c>
      <c r="N20" s="24">
        <f t="shared" si="4"/>
        <v>44617.56</v>
      </c>
      <c r="O20" s="25">
        <f t="shared" si="2"/>
        <v>0.87267943471846332</v>
      </c>
    </row>
    <row r="21" spans="1:15" x14ac:dyDescent="0.2">
      <c r="A21" s="19">
        <v>42491</v>
      </c>
      <c r="B21" s="20">
        <v>21</v>
      </c>
      <c r="C21" s="20">
        <v>4</v>
      </c>
      <c r="D21" s="20">
        <v>2</v>
      </c>
      <c r="E21" s="20">
        <v>4</v>
      </c>
      <c r="F21" s="21">
        <v>6472.73</v>
      </c>
      <c r="G21" s="22">
        <f t="shared" si="3"/>
        <v>57599.819999999992</v>
      </c>
      <c r="H21" s="26">
        <v>4338.74</v>
      </c>
      <c r="I21" s="21">
        <v>2767.35</v>
      </c>
      <c r="J21" s="22">
        <f t="shared" si="0"/>
        <v>7106.09</v>
      </c>
      <c r="K21" s="26">
        <v>0</v>
      </c>
      <c r="L21" s="21">
        <v>0</v>
      </c>
      <c r="M21" s="21">
        <f t="shared" si="1"/>
        <v>7106.09</v>
      </c>
      <c r="N21" s="24">
        <f t="shared" si="4"/>
        <v>51723.649999999994</v>
      </c>
      <c r="O21" s="25">
        <f t="shared" si="2"/>
        <v>0.89798284091860014</v>
      </c>
    </row>
    <row r="22" spans="1:15" x14ac:dyDescent="0.2">
      <c r="A22" s="19">
        <v>42522</v>
      </c>
      <c r="B22" s="20">
        <v>22</v>
      </c>
      <c r="C22" s="20">
        <v>4</v>
      </c>
      <c r="D22" s="20">
        <v>0</v>
      </c>
      <c r="E22" s="20">
        <v>2</v>
      </c>
      <c r="F22" s="21">
        <v>4599.13</v>
      </c>
      <c r="G22" s="22">
        <f t="shared" si="3"/>
        <v>62198.94999999999</v>
      </c>
      <c r="H22" s="26">
        <v>4178.57</v>
      </c>
      <c r="I22" s="21">
        <v>372.62</v>
      </c>
      <c r="J22" s="22">
        <f t="shared" si="0"/>
        <v>4551.1899999999996</v>
      </c>
      <c r="K22" s="26">
        <v>0</v>
      </c>
      <c r="L22" s="21">
        <v>0</v>
      </c>
      <c r="M22" s="21">
        <f t="shared" si="1"/>
        <v>4551.1899999999996</v>
      </c>
      <c r="N22" s="24">
        <f t="shared" si="4"/>
        <v>56274.84</v>
      </c>
      <c r="O22" s="25">
        <f t="shared" si="2"/>
        <v>0.90475546612925151</v>
      </c>
    </row>
    <row r="23" spans="1:15" x14ac:dyDescent="0.2">
      <c r="A23" s="19">
        <v>42552</v>
      </c>
      <c r="B23" s="20">
        <v>27</v>
      </c>
      <c r="C23" s="20">
        <v>6</v>
      </c>
      <c r="D23" s="20">
        <v>1</v>
      </c>
      <c r="E23" s="20">
        <v>3</v>
      </c>
      <c r="F23" s="21">
        <v>6825.17</v>
      </c>
      <c r="G23" s="22">
        <f t="shared" si="3"/>
        <v>69024.12</v>
      </c>
      <c r="H23" s="26">
        <v>1740.73</v>
      </c>
      <c r="I23" s="21">
        <v>515.16999999999996</v>
      </c>
      <c r="J23" s="22">
        <f t="shared" si="0"/>
        <v>2255.9</v>
      </c>
      <c r="K23" s="26">
        <v>0</v>
      </c>
      <c r="L23" s="21">
        <v>0</v>
      </c>
      <c r="M23" s="21">
        <f t="shared" si="1"/>
        <v>2255.9</v>
      </c>
      <c r="N23" s="24">
        <f t="shared" si="4"/>
        <v>58530.74</v>
      </c>
      <c r="O23" s="25">
        <f t="shared" si="2"/>
        <v>0.84797517157770363</v>
      </c>
    </row>
    <row r="24" spans="1:15" x14ac:dyDescent="0.2">
      <c r="A24" s="27">
        <v>42583</v>
      </c>
      <c r="B24" s="28">
        <v>-5</v>
      </c>
      <c r="C24" s="28">
        <v>2</v>
      </c>
      <c r="D24" s="28">
        <v>0</v>
      </c>
      <c r="E24" s="28">
        <v>1</v>
      </c>
      <c r="F24" s="29">
        <v>427.01</v>
      </c>
      <c r="G24" s="30">
        <f t="shared" si="3"/>
        <v>69451.12999999999</v>
      </c>
      <c r="H24" s="31">
        <v>7448.62</v>
      </c>
      <c r="I24" s="29">
        <v>359.75</v>
      </c>
      <c r="J24" s="30">
        <f t="shared" si="0"/>
        <v>7808.37</v>
      </c>
      <c r="K24" s="31">
        <v>4067.17</v>
      </c>
      <c r="L24" s="29">
        <v>0</v>
      </c>
      <c r="M24" s="29">
        <f t="shared" si="1"/>
        <v>3741.2</v>
      </c>
      <c r="N24" s="29">
        <f t="shared" si="4"/>
        <v>62271.939999999995</v>
      </c>
      <c r="O24" s="32">
        <f t="shared" si="2"/>
        <v>0.89662961567363997</v>
      </c>
    </row>
    <row r="25" spans="1:15" x14ac:dyDescent="0.2">
      <c r="A25" s="27">
        <v>42614</v>
      </c>
      <c r="B25" s="28"/>
      <c r="C25" s="28"/>
      <c r="D25" s="28"/>
      <c r="E25" s="28"/>
      <c r="F25" s="29"/>
      <c r="G25" s="30">
        <f t="shared" si="3"/>
        <v>69451.12999999999</v>
      </c>
      <c r="H25" s="31">
        <v>9189.7999999999993</v>
      </c>
      <c r="I25" s="29">
        <v>440.58</v>
      </c>
      <c r="J25" s="30">
        <f t="shared" si="0"/>
        <v>9630.3799999999992</v>
      </c>
      <c r="K25" s="31">
        <v>7864.58</v>
      </c>
      <c r="L25" s="29">
        <v>0</v>
      </c>
      <c r="M25" s="29">
        <f t="shared" si="1"/>
        <v>1765.7999999999993</v>
      </c>
      <c r="N25" s="29">
        <f>N24+M25</f>
        <v>64037.739999999991</v>
      </c>
      <c r="O25" s="32">
        <f t="shared" si="2"/>
        <v>0.92205468795108159</v>
      </c>
    </row>
    <row r="26" spans="1:15" x14ac:dyDescent="0.2">
      <c r="A26" s="27">
        <v>42644</v>
      </c>
      <c r="B26" s="28">
        <v>2</v>
      </c>
      <c r="C26" s="28">
        <v>0</v>
      </c>
      <c r="D26" s="28">
        <v>-2</v>
      </c>
      <c r="E26" s="28">
        <v>0</v>
      </c>
      <c r="F26" s="29">
        <v>-250.84</v>
      </c>
      <c r="G26" s="30">
        <f t="shared" si="3"/>
        <v>69200.289999999994</v>
      </c>
      <c r="H26" s="31">
        <v>2988.31</v>
      </c>
      <c r="I26" s="29">
        <v>745.65</v>
      </c>
      <c r="J26" s="30">
        <f t="shared" si="0"/>
        <v>3733.96</v>
      </c>
      <c r="K26" s="31">
        <v>3460.53</v>
      </c>
      <c r="L26" s="29">
        <v>0</v>
      </c>
      <c r="M26" s="29">
        <f t="shared" si="1"/>
        <v>273.42999999999984</v>
      </c>
      <c r="N26" s="29">
        <f>N25+M26</f>
        <v>64311.169999999991</v>
      </c>
      <c r="O26" s="32">
        <f t="shared" si="2"/>
        <v>0.92934827296243983</v>
      </c>
    </row>
    <row r="27" spans="1:15" x14ac:dyDescent="0.2">
      <c r="A27" s="27">
        <v>42675</v>
      </c>
      <c r="B27" s="28"/>
      <c r="C27" s="28"/>
      <c r="D27" s="28"/>
      <c r="E27" s="28"/>
      <c r="F27" s="29"/>
      <c r="G27" s="30">
        <f t="shared" si="3"/>
        <v>69200.289999999994</v>
      </c>
      <c r="H27" s="31">
        <v>4727.7</v>
      </c>
      <c r="I27" s="29">
        <v>881.61</v>
      </c>
      <c r="J27" s="30">
        <f t="shared" si="0"/>
        <v>5609.3099999999995</v>
      </c>
      <c r="K27" s="31">
        <v>5322.28</v>
      </c>
      <c r="L27" s="29">
        <v>0</v>
      </c>
      <c r="M27" s="29">
        <f t="shared" si="1"/>
        <v>287.02999999999975</v>
      </c>
      <c r="N27" s="29">
        <f>N26+M27</f>
        <v>64598.19999999999</v>
      </c>
      <c r="O27" s="32">
        <f t="shared" si="2"/>
        <v>0.93349608794992034</v>
      </c>
    </row>
    <row r="28" spans="1:15" x14ac:dyDescent="0.2">
      <c r="A28" s="27">
        <v>42705</v>
      </c>
      <c r="B28" s="28"/>
      <c r="C28" s="28"/>
      <c r="D28" s="28"/>
      <c r="E28" s="28"/>
      <c r="F28" s="29"/>
      <c r="G28" s="30">
        <f t="shared" si="3"/>
        <v>69200.289999999994</v>
      </c>
      <c r="H28" s="31">
        <v>9759.41</v>
      </c>
      <c r="I28" s="29">
        <v>225.42</v>
      </c>
      <c r="J28" s="30">
        <f t="shared" si="0"/>
        <v>9984.83</v>
      </c>
      <c r="K28" s="31">
        <v>9724.83</v>
      </c>
      <c r="L28" s="29">
        <v>0</v>
      </c>
      <c r="M28" s="29">
        <f t="shared" si="1"/>
        <v>260</v>
      </c>
      <c r="N28" s="29">
        <f>N27+M28</f>
        <v>64858.19999999999</v>
      </c>
      <c r="O28" s="32">
        <f t="shared" si="2"/>
        <v>0.93725329763791443</v>
      </c>
    </row>
    <row r="29" spans="1:15" ht="10.8" thickBot="1" x14ac:dyDescent="0.25">
      <c r="A29" s="33">
        <v>42736</v>
      </c>
      <c r="B29" s="34"/>
      <c r="C29" s="34"/>
      <c r="D29" s="34"/>
      <c r="E29" s="34"/>
      <c r="F29" s="35"/>
      <c r="G29" s="36">
        <f t="shared" si="3"/>
        <v>69200.289999999994</v>
      </c>
      <c r="H29" s="37">
        <v>8665.6200000000008</v>
      </c>
      <c r="I29" s="35">
        <v>597.34</v>
      </c>
      <c r="J29" s="36">
        <f t="shared" si="0"/>
        <v>9262.9600000000009</v>
      </c>
      <c r="K29" s="37">
        <v>7315.85</v>
      </c>
      <c r="L29" s="35"/>
      <c r="M29" s="35">
        <f t="shared" si="1"/>
        <v>1947.1100000000006</v>
      </c>
      <c r="N29" s="35">
        <f>N28+M29</f>
        <v>66805.31</v>
      </c>
      <c r="O29" s="38">
        <f t="shared" si="2"/>
        <v>0.96539060746710748</v>
      </c>
    </row>
    <row r="30" spans="1:15" ht="10.8" thickTop="1" x14ac:dyDescent="0.2">
      <c r="A30" s="39" t="s">
        <v>35</v>
      </c>
      <c r="B30" s="40">
        <f>SUM(B12:B29)</f>
        <v>280</v>
      </c>
      <c r="C30" s="40">
        <f>SUM(C12:C29)</f>
        <v>42</v>
      </c>
      <c r="D30" s="40">
        <f>SUM(D12:D29)</f>
        <v>13</v>
      </c>
      <c r="E30" s="40">
        <f>SUM(E12:E29)</f>
        <v>41</v>
      </c>
      <c r="F30" s="41">
        <f>SUM(F12:F29)</f>
        <v>69200.289999999994</v>
      </c>
      <c r="G30" s="42"/>
      <c r="H30" s="43">
        <f t="shared" ref="H30:M30" si="5">SUM(H12:H29)</f>
        <v>86964.97</v>
      </c>
      <c r="I30" s="41">
        <f t="shared" si="5"/>
        <v>17595.579999999998</v>
      </c>
      <c r="J30" s="44">
        <f t="shared" si="5"/>
        <v>104560.55000000002</v>
      </c>
      <c r="K30" s="41">
        <f t="shared" si="5"/>
        <v>37755.24</v>
      </c>
      <c r="L30" s="41">
        <f t="shared" si="5"/>
        <v>0</v>
      </c>
      <c r="M30" s="41">
        <f t="shared" si="5"/>
        <v>66805.31</v>
      </c>
      <c r="N30" s="45" t="s">
        <v>36</v>
      </c>
      <c r="O30" s="46">
        <f>F30-M30</f>
        <v>2394.9799999999959</v>
      </c>
    </row>
    <row r="31" spans="1:15" x14ac:dyDescent="0.2">
      <c r="A31" s="39" t="s">
        <v>37</v>
      </c>
      <c r="B31" s="41">
        <f>B30/COUNT(B12:B29)</f>
        <v>20</v>
      </c>
      <c r="C31" s="41">
        <f>C30/COUNT(C12:C29)</f>
        <v>3</v>
      </c>
      <c r="D31" s="41">
        <f>D30/COUNT(D12:D29)</f>
        <v>0.9285714285714286</v>
      </c>
      <c r="E31" s="41">
        <f>E30/COUNT(E12:E29)</f>
        <v>2.9285714285714284</v>
      </c>
      <c r="F31" s="41">
        <f>F30/COUNT(F12:F29)</f>
        <v>4942.8778571428566</v>
      </c>
      <c r="G31" s="42"/>
      <c r="H31" s="41">
        <f t="shared" ref="H31:M31" si="6">H30/COUNT(H12:H29)</f>
        <v>4831.3872222222226</v>
      </c>
      <c r="I31" s="41">
        <f t="shared" si="6"/>
        <v>977.53222222222212</v>
      </c>
      <c r="J31" s="44">
        <f t="shared" si="6"/>
        <v>5808.9194444444456</v>
      </c>
      <c r="K31" s="41">
        <f t="shared" si="6"/>
        <v>2097.5133333333333</v>
      </c>
      <c r="L31" s="41">
        <f t="shared" si="6"/>
        <v>0</v>
      </c>
      <c r="M31" s="41">
        <f t="shared" si="6"/>
        <v>3711.4061111111109</v>
      </c>
      <c r="N31" s="45" t="s">
        <v>38</v>
      </c>
      <c r="O31" s="46">
        <v>0</v>
      </c>
    </row>
    <row r="32" spans="1:15" x14ac:dyDescent="0.2">
      <c r="A32" s="39" t="s">
        <v>39</v>
      </c>
      <c r="B32" s="41"/>
      <c r="C32" s="41"/>
      <c r="D32" s="41"/>
      <c r="E32" s="41"/>
      <c r="F32" s="41"/>
      <c r="G32" s="42"/>
      <c r="H32" s="41">
        <f>H30/SUM(B30:E30)</f>
        <v>231.28981382978725</v>
      </c>
      <c r="I32" s="41">
        <f>I30/SUM(B30:E30)</f>
        <v>46.796755319148929</v>
      </c>
      <c r="J32" s="44">
        <f>J30/SUM(B30:E30)</f>
        <v>278.08656914893623</v>
      </c>
      <c r="K32" s="41">
        <f>K30/SUM(B30:E30)</f>
        <v>100.41287234042552</v>
      </c>
      <c r="L32" s="41">
        <f>L30/SUM(B30:E30)</f>
        <v>0</v>
      </c>
      <c r="M32" s="41">
        <f>M30/SUM(B30:E30)</f>
        <v>177.67369680851064</v>
      </c>
      <c r="N32" s="45" t="s">
        <v>40</v>
      </c>
      <c r="O32" s="46">
        <v>0</v>
      </c>
    </row>
    <row r="33" spans="1:15" x14ac:dyDescent="0.2">
      <c r="A33" s="39" t="s">
        <v>41</v>
      </c>
      <c r="B33" s="41"/>
      <c r="C33" s="41"/>
      <c r="D33" s="41"/>
      <c r="E33" s="41"/>
      <c r="F33" s="41"/>
      <c r="G33" s="42"/>
      <c r="H33" s="41">
        <f t="shared" ref="H33:M33" si="7">H32*12</f>
        <v>2775.477765957447</v>
      </c>
      <c r="I33" s="41">
        <f t="shared" si="7"/>
        <v>561.56106382978714</v>
      </c>
      <c r="J33" s="44">
        <f t="shared" si="7"/>
        <v>3337.038829787235</v>
      </c>
      <c r="K33" s="41">
        <f t="shared" si="7"/>
        <v>1204.9544680851063</v>
      </c>
      <c r="L33" s="41">
        <f t="shared" si="7"/>
        <v>0</v>
      </c>
      <c r="M33" s="41">
        <f t="shared" si="7"/>
        <v>2132.0843617021278</v>
      </c>
      <c r="N33" s="45" t="s">
        <v>42</v>
      </c>
      <c r="O33" s="46">
        <f>O30+O31-O32</f>
        <v>2394.9799999999959</v>
      </c>
    </row>
    <row r="34" spans="1:15" s="52" customFormat="1" ht="10.8" thickBot="1" x14ac:dyDescent="0.25">
      <c r="A34" s="47" t="s">
        <v>43</v>
      </c>
      <c r="B34" s="48"/>
      <c r="C34" s="48"/>
      <c r="D34" s="48"/>
      <c r="E34" s="48"/>
      <c r="F34" s="48"/>
      <c r="G34" s="49"/>
      <c r="H34" s="50">
        <f>H30/J30</f>
        <v>0.83171875052302213</v>
      </c>
      <c r="I34" s="50">
        <f>I30/J30</f>
        <v>0.16828124947697765</v>
      </c>
      <c r="J34" s="51">
        <f>J30/J30</f>
        <v>1</v>
      </c>
      <c r="K34" s="50">
        <f>K30/J30</f>
        <v>0.36108494073529634</v>
      </c>
      <c r="L34" s="50">
        <f>L30/J30</f>
        <v>0</v>
      </c>
      <c r="M34" s="50">
        <f>M30/J30</f>
        <v>0.63891505926470338</v>
      </c>
      <c r="N34" s="50"/>
      <c r="O34" s="51"/>
    </row>
    <row r="35" spans="1:15" ht="10.8" thickTop="1" x14ac:dyDescent="0.2"/>
    <row r="36" spans="1:15" x14ac:dyDescent="0.2">
      <c r="A36" s="2" t="s">
        <v>44</v>
      </c>
    </row>
  </sheetData>
  <mergeCells count="2">
    <mergeCell ref="A1:O1"/>
    <mergeCell ref="A8:G8"/>
  </mergeCells>
  <pageMargins left="0.7" right="0.7" top="0.75" bottom="0.7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36"/>
  <sheetViews>
    <sheetView tabSelected="1" zoomScale="145" zoomScaleNormal="145" workbookViewId="0">
      <selection activeCell="O4" sqref="O4"/>
    </sheetView>
  </sheetViews>
  <sheetFormatPr defaultRowHeight="10.199999999999999" x14ac:dyDescent="0.2"/>
  <cols>
    <col min="1" max="1" width="7.5546875" style="2" bestFit="1" customWidth="1"/>
    <col min="2" max="5" width="9.109375" style="2"/>
    <col min="6" max="7" width="10.5546875" style="2" bestFit="1" customWidth="1"/>
    <col min="8" max="9" width="10.109375" style="2" bestFit="1" customWidth="1"/>
    <col min="10" max="10" width="11.33203125" style="2" bestFit="1" customWidth="1"/>
    <col min="11" max="11" width="13.6640625" style="2" bestFit="1" customWidth="1"/>
    <col min="12" max="12" width="10.5546875" style="2" bestFit="1" customWidth="1"/>
    <col min="13" max="13" width="10.109375" style="2" bestFit="1" customWidth="1"/>
    <col min="14" max="15" width="13.6640625" style="2" customWidth="1"/>
    <col min="16" max="16" width="7.33203125" style="2" hidden="1" customWidth="1"/>
    <col min="17" max="17" width="9.44140625" style="2" hidden="1" customWidth="1"/>
    <col min="18" max="18" width="9.109375" style="2" hidden="1" customWidth="1"/>
    <col min="19" max="19" width="10.33203125" style="2" hidden="1" customWidth="1"/>
    <col min="20" max="20" width="12.44140625" style="2" hidden="1" customWidth="1"/>
    <col min="21" max="23" width="0" style="2" hidden="1" customWidth="1"/>
    <col min="24" max="256" width="9.109375" style="2"/>
    <col min="257" max="257" width="7.5546875" style="2" bestFit="1" customWidth="1"/>
    <col min="258" max="261" width="9.109375" style="2"/>
    <col min="262" max="263" width="10.5546875" style="2" bestFit="1" customWidth="1"/>
    <col min="264" max="265" width="10.109375" style="2" bestFit="1" customWidth="1"/>
    <col min="266" max="266" width="11.33203125" style="2" bestFit="1" customWidth="1"/>
    <col min="267" max="267" width="13.6640625" style="2" bestFit="1" customWidth="1"/>
    <col min="268" max="268" width="10.5546875" style="2" bestFit="1" customWidth="1"/>
    <col min="269" max="269" width="10.109375" style="2" bestFit="1" customWidth="1"/>
    <col min="270" max="271" width="13.6640625" style="2" customWidth="1"/>
    <col min="272" max="279" width="0" style="2" hidden="1" customWidth="1"/>
    <col min="280" max="512" width="9.109375" style="2"/>
    <col min="513" max="513" width="7.5546875" style="2" bestFit="1" customWidth="1"/>
    <col min="514" max="517" width="9.109375" style="2"/>
    <col min="518" max="519" width="10.5546875" style="2" bestFit="1" customWidth="1"/>
    <col min="520" max="521" width="10.109375" style="2" bestFit="1" customWidth="1"/>
    <col min="522" max="522" width="11.33203125" style="2" bestFit="1" customWidth="1"/>
    <col min="523" max="523" width="13.6640625" style="2" bestFit="1" customWidth="1"/>
    <col min="524" max="524" width="10.5546875" style="2" bestFit="1" customWidth="1"/>
    <col min="525" max="525" width="10.109375" style="2" bestFit="1" customWidth="1"/>
    <col min="526" max="527" width="13.6640625" style="2" customWidth="1"/>
    <col min="528" max="535" width="0" style="2" hidden="1" customWidth="1"/>
    <col min="536" max="768" width="9.109375" style="2"/>
    <col min="769" max="769" width="7.5546875" style="2" bestFit="1" customWidth="1"/>
    <col min="770" max="773" width="9.109375" style="2"/>
    <col min="774" max="775" width="10.5546875" style="2" bestFit="1" customWidth="1"/>
    <col min="776" max="777" width="10.109375" style="2" bestFit="1" customWidth="1"/>
    <col min="778" max="778" width="11.33203125" style="2" bestFit="1" customWidth="1"/>
    <col min="779" max="779" width="13.6640625" style="2" bestFit="1" customWidth="1"/>
    <col min="780" max="780" width="10.5546875" style="2" bestFit="1" customWidth="1"/>
    <col min="781" max="781" width="10.109375" style="2" bestFit="1" customWidth="1"/>
    <col min="782" max="783" width="13.6640625" style="2" customWidth="1"/>
    <col min="784" max="791" width="0" style="2" hidden="1" customWidth="1"/>
    <col min="792" max="1024" width="9.109375" style="2"/>
    <col min="1025" max="1025" width="7.5546875" style="2" bestFit="1" customWidth="1"/>
    <col min="1026" max="1029" width="9.109375" style="2"/>
    <col min="1030" max="1031" width="10.5546875" style="2" bestFit="1" customWidth="1"/>
    <col min="1032" max="1033" width="10.109375" style="2" bestFit="1" customWidth="1"/>
    <col min="1034" max="1034" width="11.33203125" style="2" bestFit="1" customWidth="1"/>
    <col min="1035" max="1035" width="13.6640625" style="2" bestFit="1" customWidth="1"/>
    <col min="1036" max="1036" width="10.5546875" style="2" bestFit="1" customWidth="1"/>
    <col min="1037" max="1037" width="10.109375" style="2" bestFit="1" customWidth="1"/>
    <col min="1038" max="1039" width="13.6640625" style="2" customWidth="1"/>
    <col min="1040" max="1047" width="0" style="2" hidden="1" customWidth="1"/>
    <col min="1048" max="1280" width="9.109375" style="2"/>
    <col min="1281" max="1281" width="7.5546875" style="2" bestFit="1" customWidth="1"/>
    <col min="1282" max="1285" width="9.109375" style="2"/>
    <col min="1286" max="1287" width="10.5546875" style="2" bestFit="1" customWidth="1"/>
    <col min="1288" max="1289" width="10.109375" style="2" bestFit="1" customWidth="1"/>
    <col min="1290" max="1290" width="11.33203125" style="2" bestFit="1" customWidth="1"/>
    <col min="1291" max="1291" width="13.6640625" style="2" bestFit="1" customWidth="1"/>
    <col min="1292" max="1292" width="10.5546875" style="2" bestFit="1" customWidth="1"/>
    <col min="1293" max="1293" width="10.109375" style="2" bestFit="1" customWidth="1"/>
    <col min="1294" max="1295" width="13.6640625" style="2" customWidth="1"/>
    <col min="1296" max="1303" width="0" style="2" hidden="1" customWidth="1"/>
    <col min="1304" max="1536" width="9.109375" style="2"/>
    <col min="1537" max="1537" width="7.5546875" style="2" bestFit="1" customWidth="1"/>
    <col min="1538" max="1541" width="9.109375" style="2"/>
    <col min="1542" max="1543" width="10.5546875" style="2" bestFit="1" customWidth="1"/>
    <col min="1544" max="1545" width="10.109375" style="2" bestFit="1" customWidth="1"/>
    <col min="1546" max="1546" width="11.33203125" style="2" bestFit="1" customWidth="1"/>
    <col min="1547" max="1547" width="13.6640625" style="2" bestFit="1" customWidth="1"/>
    <col min="1548" max="1548" width="10.5546875" style="2" bestFit="1" customWidth="1"/>
    <col min="1549" max="1549" width="10.109375" style="2" bestFit="1" customWidth="1"/>
    <col min="1550" max="1551" width="13.6640625" style="2" customWidth="1"/>
    <col min="1552" max="1559" width="0" style="2" hidden="1" customWidth="1"/>
    <col min="1560" max="1792" width="9.109375" style="2"/>
    <col min="1793" max="1793" width="7.5546875" style="2" bestFit="1" customWidth="1"/>
    <col min="1794" max="1797" width="9.109375" style="2"/>
    <col min="1798" max="1799" width="10.5546875" style="2" bestFit="1" customWidth="1"/>
    <col min="1800" max="1801" width="10.109375" style="2" bestFit="1" customWidth="1"/>
    <col min="1802" max="1802" width="11.33203125" style="2" bestFit="1" customWidth="1"/>
    <col min="1803" max="1803" width="13.6640625" style="2" bestFit="1" customWidth="1"/>
    <col min="1804" max="1804" width="10.5546875" style="2" bestFit="1" customWidth="1"/>
    <col min="1805" max="1805" width="10.109375" style="2" bestFit="1" customWidth="1"/>
    <col min="1806" max="1807" width="13.6640625" style="2" customWidth="1"/>
    <col min="1808" max="1815" width="0" style="2" hidden="1" customWidth="1"/>
    <col min="1816" max="2048" width="9.109375" style="2"/>
    <col min="2049" max="2049" width="7.5546875" style="2" bestFit="1" customWidth="1"/>
    <col min="2050" max="2053" width="9.109375" style="2"/>
    <col min="2054" max="2055" width="10.5546875" style="2" bestFit="1" customWidth="1"/>
    <col min="2056" max="2057" width="10.109375" style="2" bestFit="1" customWidth="1"/>
    <col min="2058" max="2058" width="11.33203125" style="2" bestFit="1" customWidth="1"/>
    <col min="2059" max="2059" width="13.6640625" style="2" bestFit="1" customWidth="1"/>
    <col min="2060" max="2060" width="10.5546875" style="2" bestFit="1" customWidth="1"/>
    <col min="2061" max="2061" width="10.109375" style="2" bestFit="1" customWidth="1"/>
    <col min="2062" max="2063" width="13.6640625" style="2" customWidth="1"/>
    <col min="2064" max="2071" width="0" style="2" hidden="1" customWidth="1"/>
    <col min="2072" max="2304" width="9.109375" style="2"/>
    <col min="2305" max="2305" width="7.5546875" style="2" bestFit="1" customWidth="1"/>
    <col min="2306" max="2309" width="9.109375" style="2"/>
    <col min="2310" max="2311" width="10.5546875" style="2" bestFit="1" customWidth="1"/>
    <col min="2312" max="2313" width="10.109375" style="2" bestFit="1" customWidth="1"/>
    <col min="2314" max="2314" width="11.33203125" style="2" bestFit="1" customWidth="1"/>
    <col min="2315" max="2315" width="13.6640625" style="2" bestFit="1" customWidth="1"/>
    <col min="2316" max="2316" width="10.5546875" style="2" bestFit="1" customWidth="1"/>
    <col min="2317" max="2317" width="10.109375" style="2" bestFit="1" customWidth="1"/>
    <col min="2318" max="2319" width="13.6640625" style="2" customWidth="1"/>
    <col min="2320" max="2327" width="0" style="2" hidden="1" customWidth="1"/>
    <col min="2328" max="2560" width="9.109375" style="2"/>
    <col min="2561" max="2561" width="7.5546875" style="2" bestFit="1" customWidth="1"/>
    <col min="2562" max="2565" width="9.109375" style="2"/>
    <col min="2566" max="2567" width="10.5546875" style="2" bestFit="1" customWidth="1"/>
    <col min="2568" max="2569" width="10.109375" style="2" bestFit="1" customWidth="1"/>
    <col min="2570" max="2570" width="11.33203125" style="2" bestFit="1" customWidth="1"/>
    <col min="2571" max="2571" width="13.6640625" style="2" bestFit="1" customWidth="1"/>
    <col min="2572" max="2572" width="10.5546875" style="2" bestFit="1" customWidth="1"/>
    <col min="2573" max="2573" width="10.109375" style="2" bestFit="1" customWidth="1"/>
    <col min="2574" max="2575" width="13.6640625" style="2" customWidth="1"/>
    <col min="2576" max="2583" width="0" style="2" hidden="1" customWidth="1"/>
    <col min="2584" max="2816" width="9.109375" style="2"/>
    <col min="2817" max="2817" width="7.5546875" style="2" bestFit="1" customWidth="1"/>
    <col min="2818" max="2821" width="9.109375" style="2"/>
    <col min="2822" max="2823" width="10.5546875" style="2" bestFit="1" customWidth="1"/>
    <col min="2824" max="2825" width="10.109375" style="2" bestFit="1" customWidth="1"/>
    <col min="2826" max="2826" width="11.33203125" style="2" bestFit="1" customWidth="1"/>
    <col min="2827" max="2827" width="13.6640625" style="2" bestFit="1" customWidth="1"/>
    <col min="2828" max="2828" width="10.5546875" style="2" bestFit="1" customWidth="1"/>
    <col min="2829" max="2829" width="10.109375" style="2" bestFit="1" customWidth="1"/>
    <col min="2830" max="2831" width="13.6640625" style="2" customWidth="1"/>
    <col min="2832" max="2839" width="0" style="2" hidden="1" customWidth="1"/>
    <col min="2840" max="3072" width="9.109375" style="2"/>
    <col min="3073" max="3073" width="7.5546875" style="2" bestFit="1" customWidth="1"/>
    <col min="3074" max="3077" width="9.109375" style="2"/>
    <col min="3078" max="3079" width="10.5546875" style="2" bestFit="1" customWidth="1"/>
    <col min="3080" max="3081" width="10.109375" style="2" bestFit="1" customWidth="1"/>
    <col min="3082" max="3082" width="11.33203125" style="2" bestFit="1" customWidth="1"/>
    <col min="3083" max="3083" width="13.6640625" style="2" bestFit="1" customWidth="1"/>
    <col min="3084" max="3084" width="10.5546875" style="2" bestFit="1" customWidth="1"/>
    <col min="3085" max="3085" width="10.109375" style="2" bestFit="1" customWidth="1"/>
    <col min="3086" max="3087" width="13.6640625" style="2" customWidth="1"/>
    <col min="3088" max="3095" width="0" style="2" hidden="1" customWidth="1"/>
    <col min="3096" max="3328" width="9.109375" style="2"/>
    <col min="3329" max="3329" width="7.5546875" style="2" bestFit="1" customWidth="1"/>
    <col min="3330" max="3333" width="9.109375" style="2"/>
    <col min="3334" max="3335" width="10.5546875" style="2" bestFit="1" customWidth="1"/>
    <col min="3336" max="3337" width="10.109375" style="2" bestFit="1" customWidth="1"/>
    <col min="3338" max="3338" width="11.33203125" style="2" bestFit="1" customWidth="1"/>
    <col min="3339" max="3339" width="13.6640625" style="2" bestFit="1" customWidth="1"/>
    <col min="3340" max="3340" width="10.5546875" style="2" bestFit="1" customWidth="1"/>
    <col min="3341" max="3341" width="10.109375" style="2" bestFit="1" customWidth="1"/>
    <col min="3342" max="3343" width="13.6640625" style="2" customWidth="1"/>
    <col min="3344" max="3351" width="0" style="2" hidden="1" customWidth="1"/>
    <col min="3352" max="3584" width="9.109375" style="2"/>
    <col min="3585" max="3585" width="7.5546875" style="2" bestFit="1" customWidth="1"/>
    <col min="3586" max="3589" width="9.109375" style="2"/>
    <col min="3590" max="3591" width="10.5546875" style="2" bestFit="1" customWidth="1"/>
    <col min="3592" max="3593" width="10.109375" style="2" bestFit="1" customWidth="1"/>
    <col min="3594" max="3594" width="11.33203125" style="2" bestFit="1" customWidth="1"/>
    <col min="3595" max="3595" width="13.6640625" style="2" bestFit="1" customWidth="1"/>
    <col min="3596" max="3596" width="10.5546875" style="2" bestFit="1" customWidth="1"/>
    <col min="3597" max="3597" width="10.109375" style="2" bestFit="1" customWidth="1"/>
    <col min="3598" max="3599" width="13.6640625" style="2" customWidth="1"/>
    <col min="3600" max="3607" width="0" style="2" hidden="1" customWidth="1"/>
    <col min="3608" max="3840" width="9.109375" style="2"/>
    <col min="3841" max="3841" width="7.5546875" style="2" bestFit="1" customWidth="1"/>
    <col min="3842" max="3845" width="9.109375" style="2"/>
    <col min="3846" max="3847" width="10.5546875" style="2" bestFit="1" customWidth="1"/>
    <col min="3848" max="3849" width="10.109375" style="2" bestFit="1" customWidth="1"/>
    <col min="3850" max="3850" width="11.33203125" style="2" bestFit="1" customWidth="1"/>
    <col min="3851" max="3851" width="13.6640625" style="2" bestFit="1" customWidth="1"/>
    <col min="3852" max="3852" width="10.5546875" style="2" bestFit="1" customWidth="1"/>
    <col min="3853" max="3853" width="10.109375" style="2" bestFit="1" customWidth="1"/>
    <col min="3854" max="3855" width="13.6640625" style="2" customWidth="1"/>
    <col min="3856" max="3863" width="0" style="2" hidden="1" customWidth="1"/>
    <col min="3864" max="4096" width="9.109375" style="2"/>
    <col min="4097" max="4097" width="7.5546875" style="2" bestFit="1" customWidth="1"/>
    <col min="4098" max="4101" width="9.109375" style="2"/>
    <col min="4102" max="4103" width="10.5546875" style="2" bestFit="1" customWidth="1"/>
    <col min="4104" max="4105" width="10.109375" style="2" bestFit="1" customWidth="1"/>
    <col min="4106" max="4106" width="11.33203125" style="2" bestFit="1" customWidth="1"/>
    <col min="4107" max="4107" width="13.6640625" style="2" bestFit="1" customWidth="1"/>
    <col min="4108" max="4108" width="10.5546875" style="2" bestFit="1" customWidth="1"/>
    <col min="4109" max="4109" width="10.109375" style="2" bestFit="1" customWidth="1"/>
    <col min="4110" max="4111" width="13.6640625" style="2" customWidth="1"/>
    <col min="4112" max="4119" width="0" style="2" hidden="1" customWidth="1"/>
    <col min="4120" max="4352" width="9.109375" style="2"/>
    <col min="4353" max="4353" width="7.5546875" style="2" bestFit="1" customWidth="1"/>
    <col min="4354" max="4357" width="9.109375" style="2"/>
    <col min="4358" max="4359" width="10.5546875" style="2" bestFit="1" customWidth="1"/>
    <col min="4360" max="4361" width="10.109375" style="2" bestFit="1" customWidth="1"/>
    <col min="4362" max="4362" width="11.33203125" style="2" bestFit="1" customWidth="1"/>
    <col min="4363" max="4363" width="13.6640625" style="2" bestFit="1" customWidth="1"/>
    <col min="4364" max="4364" width="10.5546875" style="2" bestFit="1" customWidth="1"/>
    <col min="4365" max="4365" width="10.109375" style="2" bestFit="1" customWidth="1"/>
    <col min="4366" max="4367" width="13.6640625" style="2" customWidth="1"/>
    <col min="4368" max="4375" width="0" style="2" hidden="1" customWidth="1"/>
    <col min="4376" max="4608" width="9.109375" style="2"/>
    <col min="4609" max="4609" width="7.5546875" style="2" bestFit="1" customWidth="1"/>
    <col min="4610" max="4613" width="9.109375" style="2"/>
    <col min="4614" max="4615" width="10.5546875" style="2" bestFit="1" customWidth="1"/>
    <col min="4616" max="4617" width="10.109375" style="2" bestFit="1" customWidth="1"/>
    <col min="4618" max="4618" width="11.33203125" style="2" bestFit="1" customWidth="1"/>
    <col min="4619" max="4619" width="13.6640625" style="2" bestFit="1" customWidth="1"/>
    <col min="4620" max="4620" width="10.5546875" style="2" bestFit="1" customWidth="1"/>
    <col min="4621" max="4621" width="10.109375" style="2" bestFit="1" customWidth="1"/>
    <col min="4622" max="4623" width="13.6640625" style="2" customWidth="1"/>
    <col min="4624" max="4631" width="0" style="2" hidden="1" customWidth="1"/>
    <col min="4632" max="4864" width="9.109375" style="2"/>
    <col min="4865" max="4865" width="7.5546875" style="2" bestFit="1" customWidth="1"/>
    <col min="4866" max="4869" width="9.109375" style="2"/>
    <col min="4870" max="4871" width="10.5546875" style="2" bestFit="1" customWidth="1"/>
    <col min="4872" max="4873" width="10.109375" style="2" bestFit="1" customWidth="1"/>
    <col min="4874" max="4874" width="11.33203125" style="2" bestFit="1" customWidth="1"/>
    <col min="4875" max="4875" width="13.6640625" style="2" bestFit="1" customWidth="1"/>
    <col min="4876" max="4876" width="10.5546875" style="2" bestFit="1" customWidth="1"/>
    <col min="4877" max="4877" width="10.109375" style="2" bestFit="1" customWidth="1"/>
    <col min="4878" max="4879" width="13.6640625" style="2" customWidth="1"/>
    <col min="4880" max="4887" width="0" style="2" hidden="1" customWidth="1"/>
    <col min="4888" max="5120" width="9.109375" style="2"/>
    <col min="5121" max="5121" width="7.5546875" style="2" bestFit="1" customWidth="1"/>
    <col min="5122" max="5125" width="9.109375" style="2"/>
    <col min="5126" max="5127" width="10.5546875" style="2" bestFit="1" customWidth="1"/>
    <col min="5128" max="5129" width="10.109375" style="2" bestFit="1" customWidth="1"/>
    <col min="5130" max="5130" width="11.33203125" style="2" bestFit="1" customWidth="1"/>
    <col min="5131" max="5131" width="13.6640625" style="2" bestFit="1" customWidth="1"/>
    <col min="5132" max="5132" width="10.5546875" style="2" bestFit="1" customWidth="1"/>
    <col min="5133" max="5133" width="10.109375" style="2" bestFit="1" customWidth="1"/>
    <col min="5134" max="5135" width="13.6640625" style="2" customWidth="1"/>
    <col min="5136" max="5143" width="0" style="2" hidden="1" customWidth="1"/>
    <col min="5144" max="5376" width="9.109375" style="2"/>
    <col min="5377" max="5377" width="7.5546875" style="2" bestFit="1" customWidth="1"/>
    <col min="5378" max="5381" width="9.109375" style="2"/>
    <col min="5382" max="5383" width="10.5546875" style="2" bestFit="1" customWidth="1"/>
    <col min="5384" max="5385" width="10.109375" style="2" bestFit="1" customWidth="1"/>
    <col min="5386" max="5386" width="11.33203125" style="2" bestFit="1" customWidth="1"/>
    <col min="5387" max="5387" width="13.6640625" style="2" bestFit="1" customWidth="1"/>
    <col min="5388" max="5388" width="10.5546875" style="2" bestFit="1" customWidth="1"/>
    <col min="5389" max="5389" width="10.109375" style="2" bestFit="1" customWidth="1"/>
    <col min="5390" max="5391" width="13.6640625" style="2" customWidth="1"/>
    <col min="5392" max="5399" width="0" style="2" hidden="1" customWidth="1"/>
    <col min="5400" max="5632" width="9.109375" style="2"/>
    <col min="5633" max="5633" width="7.5546875" style="2" bestFit="1" customWidth="1"/>
    <col min="5634" max="5637" width="9.109375" style="2"/>
    <col min="5638" max="5639" width="10.5546875" style="2" bestFit="1" customWidth="1"/>
    <col min="5640" max="5641" width="10.109375" style="2" bestFit="1" customWidth="1"/>
    <col min="5642" max="5642" width="11.33203125" style="2" bestFit="1" customWidth="1"/>
    <col min="5643" max="5643" width="13.6640625" style="2" bestFit="1" customWidth="1"/>
    <col min="5644" max="5644" width="10.5546875" style="2" bestFit="1" customWidth="1"/>
    <col min="5645" max="5645" width="10.109375" style="2" bestFit="1" customWidth="1"/>
    <col min="5646" max="5647" width="13.6640625" style="2" customWidth="1"/>
    <col min="5648" max="5655" width="0" style="2" hidden="1" customWidth="1"/>
    <col min="5656" max="5888" width="9.109375" style="2"/>
    <col min="5889" max="5889" width="7.5546875" style="2" bestFit="1" customWidth="1"/>
    <col min="5890" max="5893" width="9.109375" style="2"/>
    <col min="5894" max="5895" width="10.5546875" style="2" bestFit="1" customWidth="1"/>
    <col min="5896" max="5897" width="10.109375" style="2" bestFit="1" customWidth="1"/>
    <col min="5898" max="5898" width="11.33203125" style="2" bestFit="1" customWidth="1"/>
    <col min="5899" max="5899" width="13.6640625" style="2" bestFit="1" customWidth="1"/>
    <col min="5900" max="5900" width="10.5546875" style="2" bestFit="1" customWidth="1"/>
    <col min="5901" max="5901" width="10.109375" style="2" bestFit="1" customWidth="1"/>
    <col min="5902" max="5903" width="13.6640625" style="2" customWidth="1"/>
    <col min="5904" max="5911" width="0" style="2" hidden="1" customWidth="1"/>
    <col min="5912" max="6144" width="9.109375" style="2"/>
    <col min="6145" max="6145" width="7.5546875" style="2" bestFit="1" customWidth="1"/>
    <col min="6146" max="6149" width="9.109375" style="2"/>
    <col min="6150" max="6151" width="10.5546875" style="2" bestFit="1" customWidth="1"/>
    <col min="6152" max="6153" width="10.109375" style="2" bestFit="1" customWidth="1"/>
    <col min="6154" max="6154" width="11.33203125" style="2" bestFit="1" customWidth="1"/>
    <col min="6155" max="6155" width="13.6640625" style="2" bestFit="1" customWidth="1"/>
    <col min="6156" max="6156" width="10.5546875" style="2" bestFit="1" customWidth="1"/>
    <col min="6157" max="6157" width="10.109375" style="2" bestFit="1" customWidth="1"/>
    <col min="6158" max="6159" width="13.6640625" style="2" customWidth="1"/>
    <col min="6160" max="6167" width="0" style="2" hidden="1" customWidth="1"/>
    <col min="6168" max="6400" width="9.109375" style="2"/>
    <col min="6401" max="6401" width="7.5546875" style="2" bestFit="1" customWidth="1"/>
    <col min="6402" max="6405" width="9.109375" style="2"/>
    <col min="6406" max="6407" width="10.5546875" style="2" bestFit="1" customWidth="1"/>
    <col min="6408" max="6409" width="10.109375" style="2" bestFit="1" customWidth="1"/>
    <col min="6410" max="6410" width="11.33203125" style="2" bestFit="1" customWidth="1"/>
    <col min="6411" max="6411" width="13.6640625" style="2" bestFit="1" customWidth="1"/>
    <col min="6412" max="6412" width="10.5546875" style="2" bestFit="1" customWidth="1"/>
    <col min="6413" max="6413" width="10.109375" style="2" bestFit="1" customWidth="1"/>
    <col min="6414" max="6415" width="13.6640625" style="2" customWidth="1"/>
    <col min="6416" max="6423" width="0" style="2" hidden="1" customWidth="1"/>
    <col min="6424" max="6656" width="9.109375" style="2"/>
    <col min="6657" max="6657" width="7.5546875" style="2" bestFit="1" customWidth="1"/>
    <col min="6658" max="6661" width="9.109375" style="2"/>
    <col min="6662" max="6663" width="10.5546875" style="2" bestFit="1" customWidth="1"/>
    <col min="6664" max="6665" width="10.109375" style="2" bestFit="1" customWidth="1"/>
    <col min="6666" max="6666" width="11.33203125" style="2" bestFit="1" customWidth="1"/>
    <col min="6667" max="6667" width="13.6640625" style="2" bestFit="1" customWidth="1"/>
    <col min="6668" max="6668" width="10.5546875" style="2" bestFit="1" customWidth="1"/>
    <col min="6669" max="6669" width="10.109375" style="2" bestFit="1" customWidth="1"/>
    <col min="6670" max="6671" width="13.6640625" style="2" customWidth="1"/>
    <col min="6672" max="6679" width="0" style="2" hidden="1" customWidth="1"/>
    <col min="6680" max="6912" width="9.109375" style="2"/>
    <col min="6913" max="6913" width="7.5546875" style="2" bestFit="1" customWidth="1"/>
    <col min="6914" max="6917" width="9.109375" style="2"/>
    <col min="6918" max="6919" width="10.5546875" style="2" bestFit="1" customWidth="1"/>
    <col min="6920" max="6921" width="10.109375" style="2" bestFit="1" customWidth="1"/>
    <col min="6922" max="6922" width="11.33203125" style="2" bestFit="1" customWidth="1"/>
    <col min="6923" max="6923" width="13.6640625" style="2" bestFit="1" customWidth="1"/>
    <col min="6924" max="6924" width="10.5546875" style="2" bestFit="1" customWidth="1"/>
    <col min="6925" max="6925" width="10.109375" style="2" bestFit="1" customWidth="1"/>
    <col min="6926" max="6927" width="13.6640625" style="2" customWidth="1"/>
    <col min="6928" max="6935" width="0" style="2" hidden="1" customWidth="1"/>
    <col min="6936" max="7168" width="9.109375" style="2"/>
    <col min="7169" max="7169" width="7.5546875" style="2" bestFit="1" customWidth="1"/>
    <col min="7170" max="7173" width="9.109375" style="2"/>
    <col min="7174" max="7175" width="10.5546875" style="2" bestFit="1" customWidth="1"/>
    <col min="7176" max="7177" width="10.109375" style="2" bestFit="1" customWidth="1"/>
    <col min="7178" max="7178" width="11.33203125" style="2" bestFit="1" customWidth="1"/>
    <col min="7179" max="7179" width="13.6640625" style="2" bestFit="1" customWidth="1"/>
    <col min="7180" max="7180" width="10.5546875" style="2" bestFit="1" customWidth="1"/>
    <col min="7181" max="7181" width="10.109375" style="2" bestFit="1" customWidth="1"/>
    <col min="7182" max="7183" width="13.6640625" style="2" customWidth="1"/>
    <col min="7184" max="7191" width="0" style="2" hidden="1" customWidth="1"/>
    <col min="7192" max="7424" width="9.109375" style="2"/>
    <col min="7425" max="7425" width="7.5546875" style="2" bestFit="1" customWidth="1"/>
    <col min="7426" max="7429" width="9.109375" style="2"/>
    <col min="7430" max="7431" width="10.5546875" style="2" bestFit="1" customWidth="1"/>
    <col min="7432" max="7433" width="10.109375" style="2" bestFit="1" customWidth="1"/>
    <col min="7434" max="7434" width="11.33203125" style="2" bestFit="1" customWidth="1"/>
    <col min="7435" max="7435" width="13.6640625" style="2" bestFit="1" customWidth="1"/>
    <col min="7436" max="7436" width="10.5546875" style="2" bestFit="1" customWidth="1"/>
    <col min="7437" max="7437" width="10.109375" style="2" bestFit="1" customWidth="1"/>
    <col min="7438" max="7439" width="13.6640625" style="2" customWidth="1"/>
    <col min="7440" max="7447" width="0" style="2" hidden="1" customWidth="1"/>
    <col min="7448" max="7680" width="9.109375" style="2"/>
    <col min="7681" max="7681" width="7.5546875" style="2" bestFit="1" customWidth="1"/>
    <col min="7682" max="7685" width="9.109375" style="2"/>
    <col min="7686" max="7687" width="10.5546875" style="2" bestFit="1" customWidth="1"/>
    <col min="7688" max="7689" width="10.109375" style="2" bestFit="1" customWidth="1"/>
    <col min="7690" max="7690" width="11.33203125" style="2" bestFit="1" customWidth="1"/>
    <col min="7691" max="7691" width="13.6640625" style="2" bestFit="1" customWidth="1"/>
    <col min="7692" max="7692" width="10.5546875" style="2" bestFit="1" customWidth="1"/>
    <col min="7693" max="7693" width="10.109375" style="2" bestFit="1" customWidth="1"/>
    <col min="7694" max="7695" width="13.6640625" style="2" customWidth="1"/>
    <col min="7696" max="7703" width="0" style="2" hidden="1" customWidth="1"/>
    <col min="7704" max="7936" width="9.109375" style="2"/>
    <col min="7937" max="7937" width="7.5546875" style="2" bestFit="1" customWidth="1"/>
    <col min="7938" max="7941" width="9.109375" style="2"/>
    <col min="7942" max="7943" width="10.5546875" style="2" bestFit="1" customWidth="1"/>
    <col min="7944" max="7945" width="10.109375" style="2" bestFit="1" customWidth="1"/>
    <col min="7946" max="7946" width="11.33203125" style="2" bestFit="1" customWidth="1"/>
    <col min="7947" max="7947" width="13.6640625" style="2" bestFit="1" customWidth="1"/>
    <col min="7948" max="7948" width="10.5546875" style="2" bestFit="1" customWidth="1"/>
    <col min="7949" max="7949" width="10.109375" style="2" bestFit="1" customWidth="1"/>
    <col min="7950" max="7951" width="13.6640625" style="2" customWidth="1"/>
    <col min="7952" max="7959" width="0" style="2" hidden="1" customWidth="1"/>
    <col min="7960" max="8192" width="9.109375" style="2"/>
    <col min="8193" max="8193" width="7.5546875" style="2" bestFit="1" customWidth="1"/>
    <col min="8194" max="8197" width="9.109375" style="2"/>
    <col min="8198" max="8199" width="10.5546875" style="2" bestFit="1" customWidth="1"/>
    <col min="8200" max="8201" width="10.109375" style="2" bestFit="1" customWidth="1"/>
    <col min="8202" max="8202" width="11.33203125" style="2" bestFit="1" customWidth="1"/>
    <col min="8203" max="8203" width="13.6640625" style="2" bestFit="1" customWidth="1"/>
    <col min="8204" max="8204" width="10.5546875" style="2" bestFit="1" customWidth="1"/>
    <col min="8205" max="8205" width="10.109375" style="2" bestFit="1" customWidth="1"/>
    <col min="8206" max="8207" width="13.6640625" style="2" customWidth="1"/>
    <col min="8208" max="8215" width="0" style="2" hidden="1" customWidth="1"/>
    <col min="8216" max="8448" width="9.109375" style="2"/>
    <col min="8449" max="8449" width="7.5546875" style="2" bestFit="1" customWidth="1"/>
    <col min="8450" max="8453" width="9.109375" style="2"/>
    <col min="8454" max="8455" width="10.5546875" style="2" bestFit="1" customWidth="1"/>
    <col min="8456" max="8457" width="10.109375" style="2" bestFit="1" customWidth="1"/>
    <col min="8458" max="8458" width="11.33203125" style="2" bestFit="1" customWidth="1"/>
    <col min="8459" max="8459" width="13.6640625" style="2" bestFit="1" customWidth="1"/>
    <col min="8460" max="8460" width="10.5546875" style="2" bestFit="1" customWidth="1"/>
    <col min="8461" max="8461" width="10.109375" style="2" bestFit="1" customWidth="1"/>
    <col min="8462" max="8463" width="13.6640625" style="2" customWidth="1"/>
    <col min="8464" max="8471" width="0" style="2" hidden="1" customWidth="1"/>
    <col min="8472" max="8704" width="9.109375" style="2"/>
    <col min="8705" max="8705" width="7.5546875" style="2" bestFit="1" customWidth="1"/>
    <col min="8706" max="8709" width="9.109375" style="2"/>
    <col min="8710" max="8711" width="10.5546875" style="2" bestFit="1" customWidth="1"/>
    <col min="8712" max="8713" width="10.109375" style="2" bestFit="1" customWidth="1"/>
    <col min="8714" max="8714" width="11.33203125" style="2" bestFit="1" customWidth="1"/>
    <col min="8715" max="8715" width="13.6640625" style="2" bestFit="1" customWidth="1"/>
    <col min="8716" max="8716" width="10.5546875" style="2" bestFit="1" customWidth="1"/>
    <col min="8717" max="8717" width="10.109375" style="2" bestFit="1" customWidth="1"/>
    <col min="8718" max="8719" width="13.6640625" style="2" customWidth="1"/>
    <col min="8720" max="8727" width="0" style="2" hidden="1" customWidth="1"/>
    <col min="8728" max="8960" width="9.109375" style="2"/>
    <col min="8961" max="8961" width="7.5546875" style="2" bestFit="1" customWidth="1"/>
    <col min="8962" max="8965" width="9.109375" style="2"/>
    <col min="8966" max="8967" width="10.5546875" style="2" bestFit="1" customWidth="1"/>
    <col min="8968" max="8969" width="10.109375" style="2" bestFit="1" customWidth="1"/>
    <col min="8970" max="8970" width="11.33203125" style="2" bestFit="1" customWidth="1"/>
    <col min="8971" max="8971" width="13.6640625" style="2" bestFit="1" customWidth="1"/>
    <col min="8972" max="8972" width="10.5546875" style="2" bestFit="1" customWidth="1"/>
    <col min="8973" max="8973" width="10.109375" style="2" bestFit="1" customWidth="1"/>
    <col min="8974" max="8975" width="13.6640625" style="2" customWidth="1"/>
    <col min="8976" max="8983" width="0" style="2" hidden="1" customWidth="1"/>
    <col min="8984" max="9216" width="9.109375" style="2"/>
    <col min="9217" max="9217" width="7.5546875" style="2" bestFit="1" customWidth="1"/>
    <col min="9218" max="9221" width="9.109375" style="2"/>
    <col min="9222" max="9223" width="10.5546875" style="2" bestFit="1" customWidth="1"/>
    <col min="9224" max="9225" width="10.109375" style="2" bestFit="1" customWidth="1"/>
    <col min="9226" max="9226" width="11.33203125" style="2" bestFit="1" customWidth="1"/>
    <col min="9227" max="9227" width="13.6640625" style="2" bestFit="1" customWidth="1"/>
    <col min="9228" max="9228" width="10.5546875" style="2" bestFit="1" customWidth="1"/>
    <col min="9229" max="9229" width="10.109375" style="2" bestFit="1" customWidth="1"/>
    <col min="9230" max="9231" width="13.6640625" style="2" customWidth="1"/>
    <col min="9232" max="9239" width="0" style="2" hidden="1" customWidth="1"/>
    <col min="9240" max="9472" width="9.109375" style="2"/>
    <col min="9473" max="9473" width="7.5546875" style="2" bestFit="1" customWidth="1"/>
    <col min="9474" max="9477" width="9.109375" style="2"/>
    <col min="9478" max="9479" width="10.5546875" style="2" bestFit="1" customWidth="1"/>
    <col min="9480" max="9481" width="10.109375" style="2" bestFit="1" customWidth="1"/>
    <col min="9482" max="9482" width="11.33203125" style="2" bestFit="1" customWidth="1"/>
    <col min="9483" max="9483" width="13.6640625" style="2" bestFit="1" customWidth="1"/>
    <col min="9484" max="9484" width="10.5546875" style="2" bestFit="1" customWidth="1"/>
    <col min="9485" max="9485" width="10.109375" style="2" bestFit="1" customWidth="1"/>
    <col min="9486" max="9487" width="13.6640625" style="2" customWidth="1"/>
    <col min="9488" max="9495" width="0" style="2" hidden="1" customWidth="1"/>
    <col min="9496" max="9728" width="9.109375" style="2"/>
    <col min="9729" max="9729" width="7.5546875" style="2" bestFit="1" customWidth="1"/>
    <col min="9730" max="9733" width="9.109375" style="2"/>
    <col min="9734" max="9735" width="10.5546875" style="2" bestFit="1" customWidth="1"/>
    <col min="9736" max="9737" width="10.109375" style="2" bestFit="1" customWidth="1"/>
    <col min="9738" max="9738" width="11.33203125" style="2" bestFit="1" customWidth="1"/>
    <col min="9739" max="9739" width="13.6640625" style="2" bestFit="1" customWidth="1"/>
    <col min="9740" max="9740" width="10.5546875" style="2" bestFit="1" customWidth="1"/>
    <col min="9741" max="9741" width="10.109375" style="2" bestFit="1" customWidth="1"/>
    <col min="9742" max="9743" width="13.6640625" style="2" customWidth="1"/>
    <col min="9744" max="9751" width="0" style="2" hidden="1" customWidth="1"/>
    <col min="9752" max="9984" width="9.109375" style="2"/>
    <col min="9985" max="9985" width="7.5546875" style="2" bestFit="1" customWidth="1"/>
    <col min="9986" max="9989" width="9.109375" style="2"/>
    <col min="9990" max="9991" width="10.5546875" style="2" bestFit="1" customWidth="1"/>
    <col min="9992" max="9993" width="10.109375" style="2" bestFit="1" customWidth="1"/>
    <col min="9994" max="9994" width="11.33203125" style="2" bestFit="1" customWidth="1"/>
    <col min="9995" max="9995" width="13.6640625" style="2" bestFit="1" customWidth="1"/>
    <col min="9996" max="9996" width="10.5546875" style="2" bestFit="1" customWidth="1"/>
    <col min="9997" max="9997" width="10.109375" style="2" bestFit="1" customWidth="1"/>
    <col min="9998" max="9999" width="13.6640625" style="2" customWidth="1"/>
    <col min="10000" max="10007" width="0" style="2" hidden="1" customWidth="1"/>
    <col min="10008" max="10240" width="9.109375" style="2"/>
    <col min="10241" max="10241" width="7.5546875" style="2" bestFit="1" customWidth="1"/>
    <col min="10242" max="10245" width="9.109375" style="2"/>
    <col min="10246" max="10247" width="10.5546875" style="2" bestFit="1" customWidth="1"/>
    <col min="10248" max="10249" width="10.109375" style="2" bestFit="1" customWidth="1"/>
    <col min="10250" max="10250" width="11.33203125" style="2" bestFit="1" customWidth="1"/>
    <col min="10251" max="10251" width="13.6640625" style="2" bestFit="1" customWidth="1"/>
    <col min="10252" max="10252" width="10.5546875" style="2" bestFit="1" customWidth="1"/>
    <col min="10253" max="10253" width="10.109375" style="2" bestFit="1" customWidth="1"/>
    <col min="10254" max="10255" width="13.6640625" style="2" customWidth="1"/>
    <col min="10256" max="10263" width="0" style="2" hidden="1" customWidth="1"/>
    <col min="10264" max="10496" width="9.109375" style="2"/>
    <col min="10497" max="10497" width="7.5546875" style="2" bestFit="1" customWidth="1"/>
    <col min="10498" max="10501" width="9.109375" style="2"/>
    <col min="10502" max="10503" width="10.5546875" style="2" bestFit="1" customWidth="1"/>
    <col min="10504" max="10505" width="10.109375" style="2" bestFit="1" customWidth="1"/>
    <col min="10506" max="10506" width="11.33203125" style="2" bestFit="1" customWidth="1"/>
    <col min="10507" max="10507" width="13.6640625" style="2" bestFit="1" customWidth="1"/>
    <col min="10508" max="10508" width="10.5546875" style="2" bestFit="1" customWidth="1"/>
    <col min="10509" max="10509" width="10.109375" style="2" bestFit="1" customWidth="1"/>
    <col min="10510" max="10511" width="13.6640625" style="2" customWidth="1"/>
    <col min="10512" max="10519" width="0" style="2" hidden="1" customWidth="1"/>
    <col min="10520" max="10752" width="9.109375" style="2"/>
    <col min="10753" max="10753" width="7.5546875" style="2" bestFit="1" customWidth="1"/>
    <col min="10754" max="10757" width="9.109375" style="2"/>
    <col min="10758" max="10759" width="10.5546875" style="2" bestFit="1" customWidth="1"/>
    <col min="10760" max="10761" width="10.109375" style="2" bestFit="1" customWidth="1"/>
    <col min="10762" max="10762" width="11.33203125" style="2" bestFit="1" customWidth="1"/>
    <col min="10763" max="10763" width="13.6640625" style="2" bestFit="1" customWidth="1"/>
    <col min="10764" max="10764" width="10.5546875" style="2" bestFit="1" customWidth="1"/>
    <col min="10765" max="10765" width="10.109375" style="2" bestFit="1" customWidth="1"/>
    <col min="10766" max="10767" width="13.6640625" style="2" customWidth="1"/>
    <col min="10768" max="10775" width="0" style="2" hidden="1" customWidth="1"/>
    <col min="10776" max="11008" width="9.109375" style="2"/>
    <col min="11009" max="11009" width="7.5546875" style="2" bestFit="1" customWidth="1"/>
    <col min="11010" max="11013" width="9.109375" style="2"/>
    <col min="11014" max="11015" width="10.5546875" style="2" bestFit="1" customWidth="1"/>
    <col min="11016" max="11017" width="10.109375" style="2" bestFit="1" customWidth="1"/>
    <col min="11018" max="11018" width="11.33203125" style="2" bestFit="1" customWidth="1"/>
    <col min="11019" max="11019" width="13.6640625" style="2" bestFit="1" customWidth="1"/>
    <col min="11020" max="11020" width="10.5546875" style="2" bestFit="1" customWidth="1"/>
    <col min="11021" max="11021" width="10.109375" style="2" bestFit="1" customWidth="1"/>
    <col min="11022" max="11023" width="13.6640625" style="2" customWidth="1"/>
    <col min="11024" max="11031" width="0" style="2" hidden="1" customWidth="1"/>
    <col min="11032" max="11264" width="9.109375" style="2"/>
    <col min="11265" max="11265" width="7.5546875" style="2" bestFit="1" customWidth="1"/>
    <col min="11266" max="11269" width="9.109375" style="2"/>
    <col min="11270" max="11271" width="10.5546875" style="2" bestFit="1" customWidth="1"/>
    <col min="11272" max="11273" width="10.109375" style="2" bestFit="1" customWidth="1"/>
    <col min="11274" max="11274" width="11.33203125" style="2" bestFit="1" customWidth="1"/>
    <col min="11275" max="11275" width="13.6640625" style="2" bestFit="1" customWidth="1"/>
    <col min="11276" max="11276" width="10.5546875" style="2" bestFit="1" customWidth="1"/>
    <col min="11277" max="11277" width="10.109375" style="2" bestFit="1" customWidth="1"/>
    <col min="11278" max="11279" width="13.6640625" style="2" customWidth="1"/>
    <col min="11280" max="11287" width="0" style="2" hidden="1" customWidth="1"/>
    <col min="11288" max="11520" width="9.109375" style="2"/>
    <col min="11521" max="11521" width="7.5546875" style="2" bestFit="1" customWidth="1"/>
    <col min="11522" max="11525" width="9.109375" style="2"/>
    <col min="11526" max="11527" width="10.5546875" style="2" bestFit="1" customWidth="1"/>
    <col min="11528" max="11529" width="10.109375" style="2" bestFit="1" customWidth="1"/>
    <col min="11530" max="11530" width="11.33203125" style="2" bestFit="1" customWidth="1"/>
    <col min="11531" max="11531" width="13.6640625" style="2" bestFit="1" customWidth="1"/>
    <col min="11532" max="11532" width="10.5546875" style="2" bestFit="1" customWidth="1"/>
    <col min="11533" max="11533" width="10.109375" style="2" bestFit="1" customWidth="1"/>
    <col min="11534" max="11535" width="13.6640625" style="2" customWidth="1"/>
    <col min="11536" max="11543" width="0" style="2" hidden="1" customWidth="1"/>
    <col min="11544" max="11776" width="9.109375" style="2"/>
    <col min="11777" max="11777" width="7.5546875" style="2" bestFit="1" customWidth="1"/>
    <col min="11778" max="11781" width="9.109375" style="2"/>
    <col min="11782" max="11783" width="10.5546875" style="2" bestFit="1" customWidth="1"/>
    <col min="11784" max="11785" width="10.109375" style="2" bestFit="1" customWidth="1"/>
    <col min="11786" max="11786" width="11.33203125" style="2" bestFit="1" customWidth="1"/>
    <col min="11787" max="11787" width="13.6640625" style="2" bestFit="1" customWidth="1"/>
    <col min="11788" max="11788" width="10.5546875" style="2" bestFit="1" customWidth="1"/>
    <col min="11789" max="11789" width="10.109375" style="2" bestFit="1" customWidth="1"/>
    <col min="11790" max="11791" width="13.6640625" style="2" customWidth="1"/>
    <col min="11792" max="11799" width="0" style="2" hidden="1" customWidth="1"/>
    <col min="11800" max="12032" width="9.109375" style="2"/>
    <col min="12033" max="12033" width="7.5546875" style="2" bestFit="1" customWidth="1"/>
    <col min="12034" max="12037" width="9.109375" style="2"/>
    <col min="12038" max="12039" width="10.5546875" style="2" bestFit="1" customWidth="1"/>
    <col min="12040" max="12041" width="10.109375" style="2" bestFit="1" customWidth="1"/>
    <col min="12042" max="12042" width="11.33203125" style="2" bestFit="1" customWidth="1"/>
    <col min="12043" max="12043" width="13.6640625" style="2" bestFit="1" customWidth="1"/>
    <col min="12044" max="12044" width="10.5546875" style="2" bestFit="1" customWidth="1"/>
    <col min="12045" max="12045" width="10.109375" style="2" bestFit="1" customWidth="1"/>
    <col min="12046" max="12047" width="13.6640625" style="2" customWidth="1"/>
    <col min="12048" max="12055" width="0" style="2" hidden="1" customWidth="1"/>
    <col min="12056" max="12288" width="9.109375" style="2"/>
    <col min="12289" max="12289" width="7.5546875" style="2" bestFit="1" customWidth="1"/>
    <col min="12290" max="12293" width="9.109375" style="2"/>
    <col min="12294" max="12295" width="10.5546875" style="2" bestFit="1" customWidth="1"/>
    <col min="12296" max="12297" width="10.109375" style="2" bestFit="1" customWidth="1"/>
    <col min="12298" max="12298" width="11.33203125" style="2" bestFit="1" customWidth="1"/>
    <col min="12299" max="12299" width="13.6640625" style="2" bestFit="1" customWidth="1"/>
    <col min="12300" max="12300" width="10.5546875" style="2" bestFit="1" customWidth="1"/>
    <col min="12301" max="12301" width="10.109375" style="2" bestFit="1" customWidth="1"/>
    <col min="12302" max="12303" width="13.6640625" style="2" customWidth="1"/>
    <col min="12304" max="12311" width="0" style="2" hidden="1" customWidth="1"/>
    <col min="12312" max="12544" width="9.109375" style="2"/>
    <col min="12545" max="12545" width="7.5546875" style="2" bestFit="1" customWidth="1"/>
    <col min="12546" max="12549" width="9.109375" style="2"/>
    <col min="12550" max="12551" width="10.5546875" style="2" bestFit="1" customWidth="1"/>
    <col min="12552" max="12553" width="10.109375" style="2" bestFit="1" customWidth="1"/>
    <col min="12554" max="12554" width="11.33203125" style="2" bestFit="1" customWidth="1"/>
    <col min="12555" max="12555" width="13.6640625" style="2" bestFit="1" customWidth="1"/>
    <col min="12556" max="12556" width="10.5546875" style="2" bestFit="1" customWidth="1"/>
    <col min="12557" max="12557" width="10.109375" style="2" bestFit="1" customWidth="1"/>
    <col min="12558" max="12559" width="13.6640625" style="2" customWidth="1"/>
    <col min="12560" max="12567" width="0" style="2" hidden="1" customWidth="1"/>
    <col min="12568" max="12800" width="9.109375" style="2"/>
    <col min="12801" max="12801" width="7.5546875" style="2" bestFit="1" customWidth="1"/>
    <col min="12802" max="12805" width="9.109375" style="2"/>
    <col min="12806" max="12807" width="10.5546875" style="2" bestFit="1" customWidth="1"/>
    <col min="12808" max="12809" width="10.109375" style="2" bestFit="1" customWidth="1"/>
    <col min="12810" max="12810" width="11.33203125" style="2" bestFit="1" customWidth="1"/>
    <col min="12811" max="12811" width="13.6640625" style="2" bestFit="1" customWidth="1"/>
    <col min="12812" max="12812" width="10.5546875" style="2" bestFit="1" customWidth="1"/>
    <col min="12813" max="12813" width="10.109375" style="2" bestFit="1" customWidth="1"/>
    <col min="12814" max="12815" width="13.6640625" style="2" customWidth="1"/>
    <col min="12816" max="12823" width="0" style="2" hidden="1" customWidth="1"/>
    <col min="12824" max="13056" width="9.109375" style="2"/>
    <col min="13057" max="13057" width="7.5546875" style="2" bestFit="1" customWidth="1"/>
    <col min="13058" max="13061" width="9.109375" style="2"/>
    <col min="13062" max="13063" width="10.5546875" style="2" bestFit="1" customWidth="1"/>
    <col min="13064" max="13065" width="10.109375" style="2" bestFit="1" customWidth="1"/>
    <col min="13066" max="13066" width="11.33203125" style="2" bestFit="1" customWidth="1"/>
    <col min="13067" max="13067" width="13.6640625" style="2" bestFit="1" customWidth="1"/>
    <col min="13068" max="13068" width="10.5546875" style="2" bestFit="1" customWidth="1"/>
    <col min="13069" max="13069" width="10.109375" style="2" bestFit="1" customWidth="1"/>
    <col min="13070" max="13071" width="13.6640625" style="2" customWidth="1"/>
    <col min="13072" max="13079" width="0" style="2" hidden="1" customWidth="1"/>
    <col min="13080" max="13312" width="9.109375" style="2"/>
    <col min="13313" max="13313" width="7.5546875" style="2" bestFit="1" customWidth="1"/>
    <col min="13314" max="13317" width="9.109375" style="2"/>
    <col min="13318" max="13319" width="10.5546875" style="2" bestFit="1" customWidth="1"/>
    <col min="13320" max="13321" width="10.109375" style="2" bestFit="1" customWidth="1"/>
    <col min="13322" max="13322" width="11.33203125" style="2" bestFit="1" customWidth="1"/>
    <col min="13323" max="13323" width="13.6640625" style="2" bestFit="1" customWidth="1"/>
    <col min="13324" max="13324" width="10.5546875" style="2" bestFit="1" customWidth="1"/>
    <col min="13325" max="13325" width="10.109375" style="2" bestFit="1" customWidth="1"/>
    <col min="13326" max="13327" width="13.6640625" style="2" customWidth="1"/>
    <col min="13328" max="13335" width="0" style="2" hidden="1" customWidth="1"/>
    <col min="13336" max="13568" width="9.109375" style="2"/>
    <col min="13569" max="13569" width="7.5546875" style="2" bestFit="1" customWidth="1"/>
    <col min="13570" max="13573" width="9.109375" style="2"/>
    <col min="13574" max="13575" width="10.5546875" style="2" bestFit="1" customWidth="1"/>
    <col min="13576" max="13577" width="10.109375" style="2" bestFit="1" customWidth="1"/>
    <col min="13578" max="13578" width="11.33203125" style="2" bestFit="1" customWidth="1"/>
    <col min="13579" max="13579" width="13.6640625" style="2" bestFit="1" customWidth="1"/>
    <col min="13580" max="13580" width="10.5546875" style="2" bestFit="1" customWidth="1"/>
    <col min="13581" max="13581" width="10.109375" style="2" bestFit="1" customWidth="1"/>
    <col min="13582" max="13583" width="13.6640625" style="2" customWidth="1"/>
    <col min="13584" max="13591" width="0" style="2" hidden="1" customWidth="1"/>
    <col min="13592" max="13824" width="9.109375" style="2"/>
    <col min="13825" max="13825" width="7.5546875" style="2" bestFit="1" customWidth="1"/>
    <col min="13826" max="13829" width="9.109375" style="2"/>
    <col min="13830" max="13831" width="10.5546875" style="2" bestFit="1" customWidth="1"/>
    <col min="13832" max="13833" width="10.109375" style="2" bestFit="1" customWidth="1"/>
    <col min="13834" max="13834" width="11.33203125" style="2" bestFit="1" customWidth="1"/>
    <col min="13835" max="13835" width="13.6640625" style="2" bestFit="1" customWidth="1"/>
    <col min="13836" max="13836" width="10.5546875" style="2" bestFit="1" customWidth="1"/>
    <col min="13837" max="13837" width="10.109375" style="2" bestFit="1" customWidth="1"/>
    <col min="13838" max="13839" width="13.6640625" style="2" customWidth="1"/>
    <col min="13840" max="13847" width="0" style="2" hidden="1" customWidth="1"/>
    <col min="13848" max="14080" width="9.109375" style="2"/>
    <col min="14081" max="14081" width="7.5546875" style="2" bestFit="1" customWidth="1"/>
    <col min="14082" max="14085" width="9.109375" style="2"/>
    <col min="14086" max="14087" width="10.5546875" style="2" bestFit="1" customWidth="1"/>
    <col min="14088" max="14089" width="10.109375" style="2" bestFit="1" customWidth="1"/>
    <col min="14090" max="14090" width="11.33203125" style="2" bestFit="1" customWidth="1"/>
    <col min="14091" max="14091" width="13.6640625" style="2" bestFit="1" customWidth="1"/>
    <col min="14092" max="14092" width="10.5546875" style="2" bestFit="1" customWidth="1"/>
    <col min="14093" max="14093" width="10.109375" style="2" bestFit="1" customWidth="1"/>
    <col min="14094" max="14095" width="13.6640625" style="2" customWidth="1"/>
    <col min="14096" max="14103" width="0" style="2" hidden="1" customWidth="1"/>
    <col min="14104" max="14336" width="9.109375" style="2"/>
    <col min="14337" max="14337" width="7.5546875" style="2" bestFit="1" customWidth="1"/>
    <col min="14338" max="14341" width="9.109375" style="2"/>
    <col min="14342" max="14343" width="10.5546875" style="2" bestFit="1" customWidth="1"/>
    <col min="14344" max="14345" width="10.109375" style="2" bestFit="1" customWidth="1"/>
    <col min="14346" max="14346" width="11.33203125" style="2" bestFit="1" customWidth="1"/>
    <col min="14347" max="14347" width="13.6640625" style="2" bestFit="1" customWidth="1"/>
    <col min="14348" max="14348" width="10.5546875" style="2" bestFit="1" customWidth="1"/>
    <col min="14349" max="14349" width="10.109375" style="2" bestFit="1" customWidth="1"/>
    <col min="14350" max="14351" width="13.6640625" style="2" customWidth="1"/>
    <col min="14352" max="14359" width="0" style="2" hidden="1" customWidth="1"/>
    <col min="14360" max="14592" width="9.109375" style="2"/>
    <col min="14593" max="14593" width="7.5546875" style="2" bestFit="1" customWidth="1"/>
    <col min="14594" max="14597" width="9.109375" style="2"/>
    <col min="14598" max="14599" width="10.5546875" style="2" bestFit="1" customWidth="1"/>
    <col min="14600" max="14601" width="10.109375" style="2" bestFit="1" customWidth="1"/>
    <col min="14602" max="14602" width="11.33203125" style="2" bestFit="1" customWidth="1"/>
    <col min="14603" max="14603" width="13.6640625" style="2" bestFit="1" customWidth="1"/>
    <col min="14604" max="14604" width="10.5546875" style="2" bestFit="1" customWidth="1"/>
    <col min="14605" max="14605" width="10.109375" style="2" bestFit="1" customWidth="1"/>
    <col min="14606" max="14607" width="13.6640625" style="2" customWidth="1"/>
    <col min="14608" max="14615" width="0" style="2" hidden="1" customWidth="1"/>
    <col min="14616" max="14848" width="9.109375" style="2"/>
    <col min="14849" max="14849" width="7.5546875" style="2" bestFit="1" customWidth="1"/>
    <col min="14850" max="14853" width="9.109375" style="2"/>
    <col min="14854" max="14855" width="10.5546875" style="2" bestFit="1" customWidth="1"/>
    <col min="14856" max="14857" width="10.109375" style="2" bestFit="1" customWidth="1"/>
    <col min="14858" max="14858" width="11.33203125" style="2" bestFit="1" customWidth="1"/>
    <col min="14859" max="14859" width="13.6640625" style="2" bestFit="1" customWidth="1"/>
    <col min="14860" max="14860" width="10.5546875" style="2" bestFit="1" customWidth="1"/>
    <col min="14861" max="14861" width="10.109375" style="2" bestFit="1" customWidth="1"/>
    <col min="14862" max="14863" width="13.6640625" style="2" customWidth="1"/>
    <col min="14864" max="14871" width="0" style="2" hidden="1" customWidth="1"/>
    <col min="14872" max="15104" width="9.109375" style="2"/>
    <col min="15105" max="15105" width="7.5546875" style="2" bestFit="1" customWidth="1"/>
    <col min="15106" max="15109" width="9.109375" style="2"/>
    <col min="15110" max="15111" width="10.5546875" style="2" bestFit="1" customWidth="1"/>
    <col min="15112" max="15113" width="10.109375" style="2" bestFit="1" customWidth="1"/>
    <col min="15114" max="15114" width="11.33203125" style="2" bestFit="1" customWidth="1"/>
    <col min="15115" max="15115" width="13.6640625" style="2" bestFit="1" customWidth="1"/>
    <col min="15116" max="15116" width="10.5546875" style="2" bestFit="1" customWidth="1"/>
    <col min="15117" max="15117" width="10.109375" style="2" bestFit="1" customWidth="1"/>
    <col min="15118" max="15119" width="13.6640625" style="2" customWidth="1"/>
    <col min="15120" max="15127" width="0" style="2" hidden="1" customWidth="1"/>
    <col min="15128" max="15360" width="9.109375" style="2"/>
    <col min="15361" max="15361" width="7.5546875" style="2" bestFit="1" customWidth="1"/>
    <col min="15362" max="15365" width="9.109375" style="2"/>
    <col min="15366" max="15367" width="10.5546875" style="2" bestFit="1" customWidth="1"/>
    <col min="15368" max="15369" width="10.109375" style="2" bestFit="1" customWidth="1"/>
    <col min="15370" max="15370" width="11.33203125" style="2" bestFit="1" customWidth="1"/>
    <col min="15371" max="15371" width="13.6640625" style="2" bestFit="1" customWidth="1"/>
    <col min="15372" max="15372" width="10.5546875" style="2" bestFit="1" customWidth="1"/>
    <col min="15373" max="15373" width="10.109375" style="2" bestFit="1" customWidth="1"/>
    <col min="15374" max="15375" width="13.6640625" style="2" customWidth="1"/>
    <col min="15376" max="15383" width="0" style="2" hidden="1" customWidth="1"/>
    <col min="15384" max="15616" width="9.109375" style="2"/>
    <col min="15617" max="15617" width="7.5546875" style="2" bestFit="1" customWidth="1"/>
    <col min="15618" max="15621" width="9.109375" style="2"/>
    <col min="15622" max="15623" width="10.5546875" style="2" bestFit="1" customWidth="1"/>
    <col min="15624" max="15625" width="10.109375" style="2" bestFit="1" customWidth="1"/>
    <col min="15626" max="15626" width="11.33203125" style="2" bestFit="1" customWidth="1"/>
    <col min="15627" max="15627" width="13.6640625" style="2" bestFit="1" customWidth="1"/>
    <col min="15628" max="15628" width="10.5546875" style="2" bestFit="1" customWidth="1"/>
    <col min="15629" max="15629" width="10.109375" style="2" bestFit="1" customWidth="1"/>
    <col min="15630" max="15631" width="13.6640625" style="2" customWidth="1"/>
    <col min="15632" max="15639" width="0" style="2" hidden="1" customWidth="1"/>
    <col min="15640" max="15872" width="9.109375" style="2"/>
    <col min="15873" max="15873" width="7.5546875" style="2" bestFit="1" customWidth="1"/>
    <col min="15874" max="15877" width="9.109375" style="2"/>
    <col min="15878" max="15879" width="10.5546875" style="2" bestFit="1" customWidth="1"/>
    <col min="15880" max="15881" width="10.109375" style="2" bestFit="1" customWidth="1"/>
    <col min="15882" max="15882" width="11.33203125" style="2" bestFit="1" customWidth="1"/>
    <col min="15883" max="15883" width="13.6640625" style="2" bestFit="1" customWidth="1"/>
    <col min="15884" max="15884" width="10.5546875" style="2" bestFit="1" customWidth="1"/>
    <col min="15885" max="15885" width="10.109375" style="2" bestFit="1" customWidth="1"/>
    <col min="15886" max="15887" width="13.6640625" style="2" customWidth="1"/>
    <col min="15888" max="15895" width="0" style="2" hidden="1" customWidth="1"/>
    <col min="15896" max="16128" width="9.109375" style="2"/>
    <col min="16129" max="16129" width="7.5546875" style="2" bestFit="1" customWidth="1"/>
    <col min="16130" max="16133" width="9.109375" style="2"/>
    <col min="16134" max="16135" width="10.5546875" style="2" bestFit="1" customWidth="1"/>
    <col min="16136" max="16137" width="10.109375" style="2" bestFit="1" customWidth="1"/>
    <col min="16138" max="16138" width="11.33203125" style="2" bestFit="1" customWidth="1"/>
    <col min="16139" max="16139" width="13.6640625" style="2" bestFit="1" customWidth="1"/>
    <col min="16140" max="16140" width="10.5546875" style="2" bestFit="1" customWidth="1"/>
    <col min="16141" max="16141" width="10.109375" style="2" bestFit="1" customWidth="1"/>
    <col min="16142" max="16143" width="13.6640625" style="2" customWidth="1"/>
    <col min="16144" max="16151" width="0" style="2" hidden="1" customWidth="1"/>
    <col min="16152" max="16384" width="9.109375" style="2"/>
  </cols>
  <sheetData>
    <row r="1" spans="1:20" s="1" customFormat="1" ht="22.8" x14ac:dyDescent="0.4">
      <c r="A1" s="121" t="s">
        <v>0</v>
      </c>
      <c r="B1" s="121"/>
      <c r="C1" s="121"/>
      <c r="D1" s="121"/>
      <c r="E1" s="121"/>
      <c r="F1" s="121"/>
      <c r="G1" s="121"/>
      <c r="H1" s="121"/>
      <c r="I1" s="121"/>
      <c r="J1" s="121"/>
      <c r="K1" s="121"/>
      <c r="L1" s="121"/>
      <c r="M1" s="121"/>
      <c r="N1" s="121"/>
      <c r="O1" s="121"/>
    </row>
    <row r="2" spans="1:20" x14ac:dyDescent="0.2">
      <c r="Q2" s="3" t="s">
        <v>1</v>
      </c>
      <c r="R2" s="3" t="s">
        <v>2</v>
      </c>
      <c r="S2" s="3" t="s">
        <v>3</v>
      </c>
      <c r="T2" s="3" t="s">
        <v>4</v>
      </c>
    </row>
    <row r="3" spans="1:20" s="4" customFormat="1" ht="13.2" x14ac:dyDescent="0.25">
      <c r="B3" s="4" t="str">
        <f>INPUT!B3</f>
        <v>Client: ABC Company</v>
      </c>
      <c r="G3" s="4" t="str">
        <f>INPUT!G3</f>
        <v>Specific Deductible &amp; Coverage: $20,000 12/18 Medical+Rx</v>
      </c>
      <c r="Q3" s="5">
        <v>159.96</v>
      </c>
      <c r="R3" s="5">
        <v>133.1</v>
      </c>
      <c r="S3" s="5">
        <v>94.04</v>
      </c>
      <c r="T3" s="5">
        <v>75.06</v>
      </c>
    </row>
    <row r="4" spans="1:20" s="4" customFormat="1" ht="13.2" x14ac:dyDescent="0.25">
      <c r="B4" s="4" t="str">
        <f>INPUT!B4</f>
        <v>Plan Year: August 2015 through July 2016</v>
      </c>
      <c r="G4" s="4" t="str">
        <f>INPUT!G4</f>
        <v>Aggregate Coverage: 12/18  Medical+Rx</v>
      </c>
      <c r="Q4" s="5">
        <v>329.34</v>
      </c>
      <c r="R4" s="5">
        <v>281.02999999999997</v>
      </c>
      <c r="S4" s="5">
        <v>219.46</v>
      </c>
      <c r="T4" s="5">
        <v>184.51</v>
      </c>
    </row>
    <row r="5" spans="1:20" s="4" customFormat="1" ht="13.2" x14ac:dyDescent="0.25">
      <c r="B5" s="4" t="str">
        <f>INPUT!B5</f>
        <v>Reinsurance Carrier: National Health Insurance Co</v>
      </c>
      <c r="G5" s="4" t="str">
        <f>INPUT!G5</f>
        <v>Minimum Attachment Point: $64,795.68</v>
      </c>
      <c r="Q5" s="5">
        <v>424.05</v>
      </c>
      <c r="R5" s="5">
        <v>365</v>
      </c>
      <c r="S5" s="5">
        <v>287.77999999999997</v>
      </c>
      <c r="T5" s="5">
        <v>245.31</v>
      </c>
    </row>
    <row r="6" spans="1:20" s="4" customFormat="1" ht="13.2" x14ac:dyDescent="0.25">
      <c r="Q6" s="5">
        <v>613.61</v>
      </c>
      <c r="R6" s="5">
        <v>532.91</v>
      </c>
      <c r="S6" s="5">
        <v>433.23</v>
      </c>
      <c r="T6" s="5">
        <v>374.75</v>
      </c>
    </row>
    <row r="7" spans="1:20" ht="10.8" thickBot="1" x14ac:dyDescent="0.25"/>
    <row r="8" spans="1:20" x14ac:dyDescent="0.2">
      <c r="A8" s="106" t="s">
        <v>10</v>
      </c>
      <c r="B8" s="107"/>
      <c r="C8" s="107"/>
      <c r="D8" s="107"/>
      <c r="E8" s="107"/>
      <c r="F8" s="107"/>
      <c r="G8" s="108"/>
      <c r="H8" s="109" t="s">
        <v>11</v>
      </c>
      <c r="I8" s="110"/>
      <c r="J8" s="111"/>
      <c r="K8" s="109" t="s">
        <v>12</v>
      </c>
      <c r="L8" s="110"/>
      <c r="M8" s="110"/>
      <c r="N8" s="110"/>
      <c r="O8" s="111"/>
    </row>
    <row r="9" spans="1:20" x14ac:dyDescent="0.2">
      <c r="A9" s="112"/>
      <c r="B9" s="113"/>
      <c r="C9" s="113"/>
      <c r="D9" s="113"/>
      <c r="E9" s="113"/>
      <c r="F9" s="113"/>
      <c r="G9" s="114"/>
      <c r="H9" s="115"/>
      <c r="I9" s="116"/>
      <c r="J9" s="117" t="s">
        <v>13</v>
      </c>
      <c r="K9" s="112" t="s">
        <v>14</v>
      </c>
      <c r="L9" s="113" t="s">
        <v>14</v>
      </c>
      <c r="M9" s="113" t="s">
        <v>15</v>
      </c>
      <c r="N9" s="113" t="s">
        <v>15</v>
      </c>
      <c r="O9" s="114" t="s">
        <v>16</v>
      </c>
      <c r="Q9" s="15"/>
    </row>
    <row r="10" spans="1:20" x14ac:dyDescent="0.2">
      <c r="A10" s="112"/>
      <c r="B10" s="113" t="s">
        <v>17</v>
      </c>
      <c r="C10" s="113" t="s">
        <v>18</v>
      </c>
      <c r="D10" s="113" t="s">
        <v>19</v>
      </c>
      <c r="E10" s="113" t="s">
        <v>20</v>
      </c>
      <c r="F10" s="113" t="s">
        <v>21</v>
      </c>
      <c r="G10" s="114" t="s">
        <v>21</v>
      </c>
      <c r="H10" s="112"/>
      <c r="I10" s="113"/>
      <c r="J10" s="114" t="s">
        <v>22</v>
      </c>
      <c r="K10" s="112" t="s">
        <v>23</v>
      </c>
      <c r="L10" s="113" t="s">
        <v>24</v>
      </c>
      <c r="M10" s="113" t="s">
        <v>22</v>
      </c>
      <c r="N10" s="113" t="s">
        <v>22</v>
      </c>
      <c r="O10" s="114" t="s">
        <v>25</v>
      </c>
    </row>
    <row r="11" spans="1:20" x14ac:dyDescent="0.2">
      <c r="A11" s="118" t="s">
        <v>26</v>
      </c>
      <c r="B11" s="119" t="s">
        <v>27</v>
      </c>
      <c r="C11" s="119" t="s">
        <v>27</v>
      </c>
      <c r="D11" s="119" t="s">
        <v>27</v>
      </c>
      <c r="E11" s="119" t="s">
        <v>27</v>
      </c>
      <c r="F11" s="119" t="s">
        <v>28</v>
      </c>
      <c r="G11" s="120" t="s">
        <v>29</v>
      </c>
      <c r="H11" s="118" t="s">
        <v>30</v>
      </c>
      <c r="I11" s="119" t="s">
        <v>31</v>
      </c>
      <c r="J11" s="120" t="s">
        <v>28</v>
      </c>
      <c r="K11" s="118" t="s">
        <v>32</v>
      </c>
      <c r="L11" s="119" t="s">
        <v>33</v>
      </c>
      <c r="M11" s="119" t="s">
        <v>28</v>
      </c>
      <c r="N11" s="119" t="s">
        <v>29</v>
      </c>
      <c r="O11" s="120" t="s">
        <v>34</v>
      </c>
    </row>
    <row r="12" spans="1:20" x14ac:dyDescent="0.2">
      <c r="A12" s="19">
        <f>INPUT!A12</f>
        <v>42217</v>
      </c>
      <c r="B12" s="20">
        <f>INPUT!B12</f>
        <v>26</v>
      </c>
      <c r="C12" s="20">
        <f>INPUT!C12</f>
        <v>3</v>
      </c>
      <c r="D12" s="20">
        <f>INPUT!D12</f>
        <v>3</v>
      </c>
      <c r="E12" s="20">
        <f>INPUT!E12</f>
        <v>2</v>
      </c>
      <c r="F12" s="57">
        <f>INPUT!F12</f>
        <v>5399.64</v>
      </c>
      <c r="G12" s="58">
        <f>INPUT!G12</f>
        <v>5399.64</v>
      </c>
      <c r="H12" s="59">
        <f>INPUT!H12</f>
        <v>1149.24</v>
      </c>
      <c r="I12" s="60">
        <f>INPUT!I12</f>
        <v>459.49</v>
      </c>
      <c r="J12" s="61">
        <f>INPUT!J12</f>
        <v>1608.73</v>
      </c>
      <c r="K12" s="23">
        <f>INPUT!K12</f>
        <v>0</v>
      </c>
      <c r="L12" s="24">
        <f>INPUT!L12</f>
        <v>0</v>
      </c>
      <c r="M12" s="24">
        <f>INPUT!M12</f>
        <v>1608.73</v>
      </c>
      <c r="N12" s="24">
        <f>INPUT!N12</f>
        <v>1608.73</v>
      </c>
      <c r="O12" s="25">
        <f t="shared" ref="O12:O29" si="0">N12/G12</f>
        <v>0.29793282515130637</v>
      </c>
    </row>
    <row r="13" spans="1:20" x14ac:dyDescent="0.2">
      <c r="A13" s="19">
        <f>INPUT!A13</f>
        <v>42248</v>
      </c>
      <c r="B13" s="20">
        <f>INPUT!B13</f>
        <v>26</v>
      </c>
      <c r="C13" s="20">
        <f>INPUT!C13</f>
        <v>2</v>
      </c>
      <c r="D13" s="20">
        <f>INPUT!D13</f>
        <v>1</v>
      </c>
      <c r="E13" s="20">
        <f>INPUT!E13</f>
        <v>3</v>
      </c>
      <c r="F13" s="21">
        <f>INPUT!F13</f>
        <v>5260.98</v>
      </c>
      <c r="G13" s="22">
        <f>INPUT!G13</f>
        <v>10660.619999999999</v>
      </c>
      <c r="H13" s="23">
        <f>INPUT!H13</f>
        <v>1300.29</v>
      </c>
      <c r="I13" s="24">
        <f>INPUT!I13</f>
        <v>766.95</v>
      </c>
      <c r="J13" s="62">
        <f>INPUT!J13</f>
        <v>2067.2399999999998</v>
      </c>
      <c r="K13" s="23">
        <f>INPUT!K13</f>
        <v>0</v>
      </c>
      <c r="L13" s="24">
        <f>INPUT!L13</f>
        <v>0</v>
      </c>
      <c r="M13" s="24">
        <f>INPUT!M13</f>
        <v>2067.2399999999998</v>
      </c>
      <c r="N13" s="24">
        <f>INPUT!N13</f>
        <v>3675.97</v>
      </c>
      <c r="O13" s="25">
        <f t="shared" si="0"/>
        <v>0.34481765600874997</v>
      </c>
    </row>
    <row r="14" spans="1:20" x14ac:dyDescent="0.2">
      <c r="A14" s="19">
        <f>INPUT!A14</f>
        <v>42278</v>
      </c>
      <c r="B14" s="20">
        <f>INPUT!B14</f>
        <v>29</v>
      </c>
      <c r="C14" s="20">
        <f>INPUT!C14</f>
        <v>2</v>
      </c>
      <c r="D14" s="20">
        <f>INPUT!D14</f>
        <v>0</v>
      </c>
      <c r="E14" s="20">
        <f>INPUT!E14</f>
        <v>3</v>
      </c>
      <c r="F14" s="21">
        <f>INPUT!F14</f>
        <v>5375.91</v>
      </c>
      <c r="G14" s="22">
        <f>INPUT!G14</f>
        <v>16036.529999999999</v>
      </c>
      <c r="H14" s="23">
        <f>INPUT!H14</f>
        <v>7454.87</v>
      </c>
      <c r="I14" s="24">
        <f>INPUT!I14</f>
        <v>2498.13</v>
      </c>
      <c r="J14" s="62">
        <f>INPUT!J14</f>
        <v>9953</v>
      </c>
      <c r="K14" s="23">
        <f>INPUT!K14</f>
        <v>0</v>
      </c>
      <c r="L14" s="24">
        <f>INPUT!L14</f>
        <v>0</v>
      </c>
      <c r="M14" s="24">
        <f>INPUT!M14</f>
        <v>9953</v>
      </c>
      <c r="N14" s="24">
        <f>INPUT!N14</f>
        <v>13628.97</v>
      </c>
      <c r="O14" s="25">
        <f t="shared" si="0"/>
        <v>0.849870264951333</v>
      </c>
    </row>
    <row r="15" spans="1:20" x14ac:dyDescent="0.2">
      <c r="A15" s="19">
        <f>INPUT!A15</f>
        <v>42309</v>
      </c>
      <c r="B15" s="20">
        <f>INPUT!B15</f>
        <v>20</v>
      </c>
      <c r="C15" s="20">
        <f>INPUT!C15</f>
        <v>2</v>
      </c>
      <c r="D15" s="20">
        <f>INPUT!D15</f>
        <v>0</v>
      </c>
      <c r="E15" s="20">
        <f>INPUT!E15</f>
        <v>4</v>
      </c>
      <c r="F15" s="21">
        <f>INPUT!F15</f>
        <v>4738.16</v>
      </c>
      <c r="G15" s="22">
        <f>INPUT!G15</f>
        <v>20774.689999999999</v>
      </c>
      <c r="H15" s="23">
        <f>INPUT!H15</f>
        <v>525.27</v>
      </c>
      <c r="I15" s="24">
        <f>INPUT!I15</f>
        <v>322.54000000000002</v>
      </c>
      <c r="J15" s="62">
        <f>INPUT!J15</f>
        <v>847.81</v>
      </c>
      <c r="K15" s="23">
        <f>INPUT!K15</f>
        <v>0</v>
      </c>
      <c r="L15" s="24">
        <f>INPUT!L15</f>
        <v>0</v>
      </c>
      <c r="M15" s="24">
        <f>INPUT!M15</f>
        <v>847.81</v>
      </c>
      <c r="N15" s="24">
        <f>INPUT!N15</f>
        <v>14476.779999999999</v>
      </c>
      <c r="O15" s="25">
        <f t="shared" si="0"/>
        <v>0.69684698062883244</v>
      </c>
    </row>
    <row r="16" spans="1:20" x14ac:dyDescent="0.2">
      <c r="A16" s="19">
        <f>INPUT!A16</f>
        <v>42339</v>
      </c>
      <c r="B16" s="20">
        <f>INPUT!B16</f>
        <v>25</v>
      </c>
      <c r="C16" s="20">
        <f>INPUT!C16</f>
        <v>2</v>
      </c>
      <c r="D16" s="20">
        <f>INPUT!D16</f>
        <v>0</v>
      </c>
      <c r="E16" s="20">
        <f>INPUT!E16</f>
        <v>4</v>
      </c>
      <c r="F16" s="21">
        <f>INPUT!F16</f>
        <v>5434.08</v>
      </c>
      <c r="G16" s="22">
        <f>INPUT!G16</f>
        <v>26208.769999999997</v>
      </c>
      <c r="H16" s="23">
        <f>INPUT!H16</f>
        <v>9096.99</v>
      </c>
      <c r="I16" s="24">
        <f>INPUT!I16</f>
        <v>103.32</v>
      </c>
      <c r="J16" s="62">
        <f>INPUT!J16</f>
        <v>9200.31</v>
      </c>
      <c r="K16" s="23">
        <f>INPUT!K16</f>
        <v>0</v>
      </c>
      <c r="L16" s="24">
        <f>INPUT!L16</f>
        <v>0</v>
      </c>
      <c r="M16" s="24">
        <f>INPUT!M16</f>
        <v>9200.31</v>
      </c>
      <c r="N16" s="24">
        <f>INPUT!N16</f>
        <v>23677.089999999997</v>
      </c>
      <c r="O16" s="25">
        <f t="shared" si="0"/>
        <v>0.90340332644378196</v>
      </c>
    </row>
    <row r="17" spans="1:15" x14ac:dyDescent="0.2">
      <c r="A17" s="19">
        <f>INPUT!A17</f>
        <v>42370</v>
      </c>
      <c r="B17" s="20">
        <f>INPUT!B17</f>
        <v>23</v>
      </c>
      <c r="C17" s="20">
        <f>INPUT!C17</f>
        <v>3</v>
      </c>
      <c r="D17" s="20">
        <f>INPUT!D17</f>
        <v>2</v>
      </c>
      <c r="E17" s="20">
        <f>INPUT!E17</f>
        <v>4</v>
      </c>
      <c r="F17" s="21">
        <f>INPUT!F17</f>
        <v>6200.7</v>
      </c>
      <c r="G17" s="22">
        <f>INPUT!G17</f>
        <v>32409.469999999998</v>
      </c>
      <c r="H17" s="23">
        <f>INPUT!H17</f>
        <v>4638.6099999999997</v>
      </c>
      <c r="I17" s="24">
        <f>INPUT!I17</f>
        <v>310.22000000000003</v>
      </c>
      <c r="J17" s="62">
        <f>INPUT!J17</f>
        <v>4948.83</v>
      </c>
      <c r="K17" s="23">
        <f>INPUT!K17</f>
        <v>0</v>
      </c>
      <c r="L17" s="24">
        <f>INPUT!L17</f>
        <v>0</v>
      </c>
      <c r="M17" s="24">
        <f>INPUT!M17</f>
        <v>4948.83</v>
      </c>
      <c r="N17" s="24">
        <f>INPUT!N17</f>
        <v>28625.919999999998</v>
      </c>
      <c r="O17" s="25">
        <f t="shared" si="0"/>
        <v>0.88325788727800858</v>
      </c>
    </row>
    <row r="18" spans="1:15" x14ac:dyDescent="0.2">
      <c r="A18" s="19">
        <f>INPUT!A18</f>
        <v>42401</v>
      </c>
      <c r="B18" s="20">
        <f>INPUT!B18</f>
        <v>20</v>
      </c>
      <c r="C18" s="20">
        <f>INPUT!C18</f>
        <v>4</v>
      </c>
      <c r="D18" s="20">
        <f>INPUT!D18</f>
        <v>2</v>
      </c>
      <c r="E18" s="20">
        <f>INPUT!E18</f>
        <v>3</v>
      </c>
      <c r="F18" s="21">
        <f>INPUT!F18</f>
        <v>5798.96</v>
      </c>
      <c r="G18" s="22">
        <f>INPUT!G18</f>
        <v>38208.43</v>
      </c>
      <c r="H18" s="23">
        <f>INPUT!H18</f>
        <v>3452.94</v>
      </c>
      <c r="I18" s="24">
        <f>INPUT!I18</f>
        <v>454.76</v>
      </c>
      <c r="J18" s="62">
        <f>INPUT!J18</f>
        <v>3907.7</v>
      </c>
      <c r="K18" s="23">
        <f>INPUT!K18</f>
        <v>0</v>
      </c>
      <c r="L18" s="24">
        <f>INPUT!L18</f>
        <v>0</v>
      </c>
      <c r="M18" s="24">
        <f>INPUT!M18</f>
        <v>3907.7</v>
      </c>
      <c r="N18" s="24">
        <f>INPUT!N18</f>
        <v>32533.62</v>
      </c>
      <c r="O18" s="25">
        <f t="shared" si="0"/>
        <v>0.85147754042759671</v>
      </c>
    </row>
    <row r="19" spans="1:15" x14ac:dyDescent="0.2">
      <c r="A19" s="19">
        <f>INPUT!A19</f>
        <v>42430</v>
      </c>
      <c r="B19" s="20">
        <f>INPUT!B19</f>
        <v>22</v>
      </c>
      <c r="C19" s="20">
        <f>INPUT!C19</f>
        <v>4</v>
      </c>
      <c r="D19" s="20">
        <f>INPUT!D19</f>
        <v>2</v>
      </c>
      <c r="E19" s="20">
        <f>INPUT!E19</f>
        <v>4</v>
      </c>
      <c r="F19" s="21">
        <f>INPUT!F19</f>
        <v>6374.43</v>
      </c>
      <c r="G19" s="22">
        <f>INPUT!G19</f>
        <v>44582.86</v>
      </c>
      <c r="H19" s="23">
        <f>INPUT!H19</f>
        <v>1868.29</v>
      </c>
      <c r="I19" s="24">
        <f>INPUT!I19</f>
        <v>747.38</v>
      </c>
      <c r="J19" s="62">
        <f>INPUT!J19</f>
        <v>2615.67</v>
      </c>
      <c r="K19" s="23">
        <f>INPUT!K19</f>
        <v>0</v>
      </c>
      <c r="L19" s="24">
        <f>INPUT!L19</f>
        <v>0</v>
      </c>
      <c r="M19" s="24">
        <f>INPUT!M19</f>
        <v>2615.67</v>
      </c>
      <c r="N19" s="24">
        <f>INPUT!N19</f>
        <v>35149.29</v>
      </c>
      <c r="O19" s="25">
        <f t="shared" si="0"/>
        <v>0.78840366006128815</v>
      </c>
    </row>
    <row r="20" spans="1:15" x14ac:dyDescent="0.2">
      <c r="A20" s="19">
        <f>INPUT!A20</f>
        <v>42461</v>
      </c>
      <c r="B20" s="20">
        <f>INPUT!B20</f>
        <v>22</v>
      </c>
      <c r="C20" s="20">
        <f>INPUT!C20</f>
        <v>4</v>
      </c>
      <c r="D20" s="20">
        <f>INPUT!D20</f>
        <v>2</v>
      </c>
      <c r="E20" s="20">
        <f>INPUT!E20</f>
        <v>4</v>
      </c>
      <c r="F20" s="21">
        <f>INPUT!F20</f>
        <v>6544.23</v>
      </c>
      <c r="G20" s="22">
        <f>INPUT!G20</f>
        <v>51127.09</v>
      </c>
      <c r="H20" s="23">
        <f>INPUT!H20</f>
        <v>4440.97</v>
      </c>
      <c r="I20" s="24">
        <f>INPUT!I20</f>
        <v>5027.3</v>
      </c>
      <c r="J20" s="62">
        <f>INPUT!J20</f>
        <v>9468.27</v>
      </c>
      <c r="K20" s="23">
        <f>INPUT!K20</f>
        <v>0</v>
      </c>
      <c r="L20" s="24">
        <f>INPUT!L20</f>
        <v>0</v>
      </c>
      <c r="M20" s="24">
        <f>INPUT!M20</f>
        <v>9468.27</v>
      </c>
      <c r="N20" s="24">
        <f>INPUT!N20</f>
        <v>44617.56</v>
      </c>
      <c r="O20" s="25">
        <f t="shared" si="0"/>
        <v>0.87267943471846332</v>
      </c>
    </row>
    <row r="21" spans="1:15" x14ac:dyDescent="0.2">
      <c r="A21" s="19">
        <f>INPUT!A21</f>
        <v>42491</v>
      </c>
      <c r="B21" s="20">
        <f>INPUT!B21</f>
        <v>21</v>
      </c>
      <c r="C21" s="20">
        <f>INPUT!C21</f>
        <v>4</v>
      </c>
      <c r="D21" s="20">
        <f>INPUT!D21</f>
        <v>2</v>
      </c>
      <c r="E21" s="20">
        <f>INPUT!E21</f>
        <v>4</v>
      </c>
      <c r="F21" s="21">
        <f>INPUT!F21</f>
        <v>6472.73</v>
      </c>
      <c r="G21" s="22">
        <f>INPUT!G21</f>
        <v>57599.819999999992</v>
      </c>
      <c r="H21" s="23">
        <f>INPUT!H21</f>
        <v>4338.74</v>
      </c>
      <c r="I21" s="24">
        <f>INPUT!I21</f>
        <v>2767.35</v>
      </c>
      <c r="J21" s="62">
        <f>INPUT!J21</f>
        <v>7106.09</v>
      </c>
      <c r="K21" s="23">
        <f>INPUT!K21</f>
        <v>0</v>
      </c>
      <c r="L21" s="24">
        <f>INPUT!L21</f>
        <v>0</v>
      </c>
      <c r="M21" s="24">
        <f>INPUT!M21</f>
        <v>7106.09</v>
      </c>
      <c r="N21" s="24">
        <f>INPUT!N21</f>
        <v>51723.649999999994</v>
      </c>
      <c r="O21" s="25">
        <f t="shared" si="0"/>
        <v>0.89798284091860014</v>
      </c>
    </row>
    <row r="22" spans="1:15" x14ac:dyDescent="0.2">
      <c r="A22" s="19">
        <f>INPUT!A22</f>
        <v>42522</v>
      </c>
      <c r="B22" s="20">
        <f>INPUT!B22</f>
        <v>22</v>
      </c>
      <c r="C22" s="20">
        <f>INPUT!C22</f>
        <v>4</v>
      </c>
      <c r="D22" s="20">
        <f>INPUT!D22</f>
        <v>0</v>
      </c>
      <c r="E22" s="20">
        <f>INPUT!E22</f>
        <v>2</v>
      </c>
      <c r="F22" s="21">
        <f>INPUT!F22</f>
        <v>4599.13</v>
      </c>
      <c r="G22" s="22">
        <f>INPUT!G22</f>
        <v>62198.94999999999</v>
      </c>
      <c r="H22" s="23">
        <f>INPUT!H22</f>
        <v>4178.57</v>
      </c>
      <c r="I22" s="24">
        <f>INPUT!I22</f>
        <v>372.62</v>
      </c>
      <c r="J22" s="62">
        <f>INPUT!J22</f>
        <v>4551.1899999999996</v>
      </c>
      <c r="K22" s="23">
        <f>INPUT!K22</f>
        <v>0</v>
      </c>
      <c r="L22" s="24">
        <f>INPUT!L22</f>
        <v>0</v>
      </c>
      <c r="M22" s="24">
        <f>INPUT!M22</f>
        <v>4551.1899999999996</v>
      </c>
      <c r="N22" s="24">
        <f>INPUT!N22</f>
        <v>56274.84</v>
      </c>
      <c r="O22" s="25">
        <f t="shared" si="0"/>
        <v>0.90475546612925151</v>
      </c>
    </row>
    <row r="23" spans="1:15" x14ac:dyDescent="0.2">
      <c r="A23" s="19">
        <f>INPUT!A23</f>
        <v>42552</v>
      </c>
      <c r="B23" s="20">
        <f>INPUT!B23</f>
        <v>27</v>
      </c>
      <c r="C23" s="20">
        <f>INPUT!C23</f>
        <v>6</v>
      </c>
      <c r="D23" s="20">
        <f>INPUT!D23</f>
        <v>1</v>
      </c>
      <c r="E23" s="20">
        <f>INPUT!E23</f>
        <v>3</v>
      </c>
      <c r="F23" s="21">
        <f>INPUT!F23</f>
        <v>6825.17</v>
      </c>
      <c r="G23" s="22">
        <f>INPUT!G23</f>
        <v>69024.12</v>
      </c>
      <c r="H23" s="23">
        <f>INPUT!H23</f>
        <v>1740.73</v>
      </c>
      <c r="I23" s="24">
        <f>INPUT!I23</f>
        <v>515.16999999999996</v>
      </c>
      <c r="J23" s="62">
        <f>INPUT!J23</f>
        <v>2255.9</v>
      </c>
      <c r="K23" s="23">
        <f>INPUT!K23</f>
        <v>0</v>
      </c>
      <c r="L23" s="24">
        <f>INPUT!L23</f>
        <v>0</v>
      </c>
      <c r="M23" s="24">
        <f>INPUT!M23</f>
        <v>2255.9</v>
      </c>
      <c r="N23" s="24">
        <f>INPUT!N23</f>
        <v>58530.74</v>
      </c>
      <c r="O23" s="25">
        <f t="shared" si="0"/>
        <v>0.84797517157770363</v>
      </c>
    </row>
    <row r="24" spans="1:15" x14ac:dyDescent="0.2">
      <c r="A24" s="27">
        <f>INPUT!A24</f>
        <v>42583</v>
      </c>
      <c r="B24" s="28">
        <f>INPUT!B24</f>
        <v>-5</v>
      </c>
      <c r="C24" s="28">
        <f>INPUT!C24</f>
        <v>2</v>
      </c>
      <c r="D24" s="28">
        <f>INPUT!D24</f>
        <v>0</v>
      </c>
      <c r="E24" s="28">
        <f>INPUT!E24</f>
        <v>1</v>
      </c>
      <c r="F24" s="29">
        <f>INPUT!F24</f>
        <v>427.01</v>
      </c>
      <c r="G24" s="30">
        <f>G23+F24</f>
        <v>69451.12999999999</v>
      </c>
      <c r="H24" s="31">
        <f>INPUT!H24</f>
        <v>7448.62</v>
      </c>
      <c r="I24" s="29">
        <f>INPUT!I24</f>
        <v>359.75</v>
      </c>
      <c r="J24" s="30">
        <f>INPUT!J24</f>
        <v>7808.37</v>
      </c>
      <c r="K24" s="31">
        <f>INPUT!K24</f>
        <v>4067.17</v>
      </c>
      <c r="L24" s="29">
        <f>INPUT!L24</f>
        <v>0</v>
      </c>
      <c r="M24" s="29">
        <f>INPUT!M24</f>
        <v>3741.2</v>
      </c>
      <c r="N24" s="29">
        <f>INPUT!N24</f>
        <v>62271.939999999995</v>
      </c>
      <c r="O24" s="32">
        <f t="shared" si="0"/>
        <v>0.89662961567363997</v>
      </c>
    </row>
    <row r="25" spans="1:15" x14ac:dyDescent="0.2">
      <c r="A25" s="27">
        <f>INPUT!A25</f>
        <v>42614</v>
      </c>
      <c r="B25" s="28">
        <f>INPUT!B25</f>
        <v>0</v>
      </c>
      <c r="C25" s="28">
        <f>INPUT!C25</f>
        <v>0</v>
      </c>
      <c r="D25" s="28">
        <f>INPUT!D25</f>
        <v>0</v>
      </c>
      <c r="E25" s="28">
        <f>INPUT!E25</f>
        <v>0</v>
      </c>
      <c r="F25" s="29">
        <f>INPUT!F25</f>
        <v>0</v>
      </c>
      <c r="G25" s="30">
        <f t="shared" ref="G25:G29" si="1">G24+F25</f>
        <v>69451.12999999999</v>
      </c>
      <c r="H25" s="31">
        <f>INPUT!H25</f>
        <v>9189.7999999999993</v>
      </c>
      <c r="I25" s="29">
        <f>INPUT!I25</f>
        <v>440.58</v>
      </c>
      <c r="J25" s="30">
        <f>INPUT!J25</f>
        <v>9630.3799999999992</v>
      </c>
      <c r="K25" s="31">
        <f>INPUT!K25</f>
        <v>7864.58</v>
      </c>
      <c r="L25" s="29">
        <f>INPUT!L25</f>
        <v>0</v>
      </c>
      <c r="M25" s="29">
        <f>INPUT!M25</f>
        <v>1765.7999999999993</v>
      </c>
      <c r="N25" s="29">
        <f>INPUT!N25</f>
        <v>64037.739999999991</v>
      </c>
      <c r="O25" s="32">
        <f t="shared" si="0"/>
        <v>0.92205468795108159</v>
      </c>
    </row>
    <row r="26" spans="1:15" x14ac:dyDescent="0.2">
      <c r="A26" s="27">
        <f>INPUT!A26</f>
        <v>42644</v>
      </c>
      <c r="B26" s="28">
        <f>INPUT!B26</f>
        <v>2</v>
      </c>
      <c r="C26" s="28">
        <f>INPUT!C26</f>
        <v>0</v>
      </c>
      <c r="D26" s="28">
        <f>INPUT!D26</f>
        <v>-2</v>
      </c>
      <c r="E26" s="28">
        <f>INPUT!E26</f>
        <v>0</v>
      </c>
      <c r="F26" s="29">
        <f>INPUT!F26</f>
        <v>-250.84</v>
      </c>
      <c r="G26" s="30">
        <f t="shared" si="1"/>
        <v>69200.289999999994</v>
      </c>
      <c r="H26" s="31">
        <f>INPUT!H26</f>
        <v>2988.31</v>
      </c>
      <c r="I26" s="29">
        <f>INPUT!I26</f>
        <v>745.65</v>
      </c>
      <c r="J26" s="30">
        <f>INPUT!J26</f>
        <v>3733.96</v>
      </c>
      <c r="K26" s="31">
        <f>INPUT!K26</f>
        <v>3460.53</v>
      </c>
      <c r="L26" s="29">
        <f>INPUT!L26</f>
        <v>0</v>
      </c>
      <c r="M26" s="29">
        <f>INPUT!M26</f>
        <v>273.42999999999984</v>
      </c>
      <c r="N26" s="29">
        <f>INPUT!N26</f>
        <v>64311.169999999991</v>
      </c>
      <c r="O26" s="32">
        <f t="shared" si="0"/>
        <v>0.92934827296243983</v>
      </c>
    </row>
    <row r="27" spans="1:15" x14ac:dyDescent="0.2">
      <c r="A27" s="27">
        <f>INPUT!A27</f>
        <v>42675</v>
      </c>
      <c r="B27" s="28">
        <f>INPUT!B27</f>
        <v>0</v>
      </c>
      <c r="C27" s="28">
        <f>INPUT!C27</f>
        <v>0</v>
      </c>
      <c r="D27" s="28">
        <f>INPUT!D27</f>
        <v>0</v>
      </c>
      <c r="E27" s="28">
        <f>INPUT!E27</f>
        <v>0</v>
      </c>
      <c r="F27" s="29">
        <f>INPUT!F27</f>
        <v>0</v>
      </c>
      <c r="G27" s="30">
        <f t="shared" si="1"/>
        <v>69200.289999999994</v>
      </c>
      <c r="H27" s="31">
        <f>INPUT!H27</f>
        <v>4727.7</v>
      </c>
      <c r="I27" s="29">
        <f>INPUT!I27</f>
        <v>881.61</v>
      </c>
      <c r="J27" s="30">
        <f>INPUT!J27</f>
        <v>5609.3099999999995</v>
      </c>
      <c r="K27" s="31">
        <f>INPUT!K27</f>
        <v>5322.28</v>
      </c>
      <c r="L27" s="29">
        <f>INPUT!L27</f>
        <v>0</v>
      </c>
      <c r="M27" s="29">
        <f>INPUT!M27</f>
        <v>287.02999999999975</v>
      </c>
      <c r="N27" s="29">
        <f>INPUT!N27</f>
        <v>64598.19999999999</v>
      </c>
      <c r="O27" s="32">
        <f t="shared" si="0"/>
        <v>0.93349608794992034</v>
      </c>
    </row>
    <row r="28" spans="1:15" x14ac:dyDescent="0.2">
      <c r="A28" s="27">
        <f>INPUT!A28</f>
        <v>42705</v>
      </c>
      <c r="B28" s="28">
        <f>INPUT!B28</f>
        <v>0</v>
      </c>
      <c r="C28" s="28">
        <f>INPUT!C28</f>
        <v>0</v>
      </c>
      <c r="D28" s="28">
        <f>INPUT!D28</f>
        <v>0</v>
      </c>
      <c r="E28" s="28">
        <f>INPUT!E28</f>
        <v>0</v>
      </c>
      <c r="F28" s="29">
        <f>INPUT!F28</f>
        <v>0</v>
      </c>
      <c r="G28" s="30">
        <f t="shared" si="1"/>
        <v>69200.289999999994</v>
      </c>
      <c r="H28" s="31">
        <f>INPUT!H28</f>
        <v>9759.41</v>
      </c>
      <c r="I28" s="29">
        <f>INPUT!I28</f>
        <v>225.42</v>
      </c>
      <c r="J28" s="30">
        <f>INPUT!J28</f>
        <v>9984.83</v>
      </c>
      <c r="K28" s="31">
        <f>INPUT!K28</f>
        <v>9724.83</v>
      </c>
      <c r="L28" s="29">
        <f>INPUT!L28</f>
        <v>0</v>
      </c>
      <c r="M28" s="29">
        <f>INPUT!M28</f>
        <v>260</v>
      </c>
      <c r="N28" s="29">
        <f>INPUT!N28</f>
        <v>64858.19999999999</v>
      </c>
      <c r="O28" s="32">
        <f t="shared" si="0"/>
        <v>0.93725329763791443</v>
      </c>
    </row>
    <row r="29" spans="1:15" ht="10.8" thickBot="1" x14ac:dyDescent="0.25">
      <c r="A29" s="33">
        <f>INPUT!A29</f>
        <v>42736</v>
      </c>
      <c r="B29" s="34">
        <f>INPUT!B29</f>
        <v>0</v>
      </c>
      <c r="C29" s="34">
        <f>INPUT!C29</f>
        <v>0</v>
      </c>
      <c r="D29" s="34">
        <f>INPUT!D29</f>
        <v>0</v>
      </c>
      <c r="E29" s="34">
        <f>INPUT!E29</f>
        <v>0</v>
      </c>
      <c r="F29" s="35">
        <f>INPUT!F29</f>
        <v>0</v>
      </c>
      <c r="G29" s="36">
        <f t="shared" si="1"/>
        <v>69200.289999999994</v>
      </c>
      <c r="H29" s="37">
        <f>INPUT!H29</f>
        <v>8665.6200000000008</v>
      </c>
      <c r="I29" s="35">
        <f>INPUT!I29</f>
        <v>597.34</v>
      </c>
      <c r="J29" s="36">
        <f>INPUT!J29</f>
        <v>9262.9600000000009</v>
      </c>
      <c r="K29" s="37">
        <f>INPUT!K29</f>
        <v>7315.85</v>
      </c>
      <c r="L29" s="35">
        <f>INPUT!L29</f>
        <v>0</v>
      </c>
      <c r="M29" s="35">
        <f>INPUT!M29</f>
        <v>1947.1100000000006</v>
      </c>
      <c r="N29" s="35">
        <f>INPUT!N29</f>
        <v>66805.31</v>
      </c>
      <c r="O29" s="38">
        <f t="shared" si="0"/>
        <v>0.96539060746710748</v>
      </c>
    </row>
    <row r="30" spans="1:15" ht="10.8" thickTop="1" x14ac:dyDescent="0.2">
      <c r="A30" s="39" t="s">
        <v>35</v>
      </c>
      <c r="B30" s="40">
        <f>SUM(B12:B29)</f>
        <v>280</v>
      </c>
      <c r="C30" s="40">
        <f>SUM(C12:C29)</f>
        <v>42</v>
      </c>
      <c r="D30" s="40">
        <f>SUM(D12:D29)</f>
        <v>13</v>
      </c>
      <c r="E30" s="40">
        <f>SUM(E12:E29)</f>
        <v>41</v>
      </c>
      <c r="F30" s="41">
        <f>SUM(F12:F29)</f>
        <v>69200.289999999994</v>
      </c>
      <c r="G30" s="42"/>
      <c r="H30" s="43">
        <f t="shared" ref="H30:M30" si="2">SUM(H12:H29)</f>
        <v>86964.97</v>
      </c>
      <c r="I30" s="41">
        <f t="shared" si="2"/>
        <v>17595.579999999998</v>
      </c>
      <c r="J30" s="44">
        <f t="shared" si="2"/>
        <v>104560.55000000002</v>
      </c>
      <c r="K30" s="41">
        <f t="shared" si="2"/>
        <v>37755.24</v>
      </c>
      <c r="L30" s="41">
        <f t="shared" si="2"/>
        <v>0</v>
      </c>
      <c r="M30" s="41">
        <f t="shared" si="2"/>
        <v>66805.31</v>
      </c>
      <c r="N30" s="45" t="s">
        <v>36</v>
      </c>
      <c r="O30" s="46">
        <f>F30-M30</f>
        <v>2394.9799999999959</v>
      </c>
    </row>
    <row r="31" spans="1:15" x14ac:dyDescent="0.2">
      <c r="A31" s="39" t="s">
        <v>37</v>
      </c>
      <c r="B31" s="41">
        <f>B30/COUNT(B12:B29)</f>
        <v>15.555555555555555</v>
      </c>
      <c r="C31" s="41">
        <f>C30/COUNT(C12:C29)</f>
        <v>2.3333333333333335</v>
      </c>
      <c r="D31" s="41">
        <f>D30/COUNT(D12:D29)</f>
        <v>0.72222222222222221</v>
      </c>
      <c r="E31" s="41">
        <f>E30/COUNT(E12:E29)</f>
        <v>2.2777777777777777</v>
      </c>
      <c r="F31" s="41">
        <f>F30/COUNT(F12:F29)</f>
        <v>3844.4605555555554</v>
      </c>
      <c r="G31" s="42"/>
      <c r="H31" s="41">
        <f t="shared" ref="H31:M31" si="3">H30/COUNT(H12:H29)</f>
        <v>4831.3872222222226</v>
      </c>
      <c r="I31" s="41">
        <f t="shared" si="3"/>
        <v>977.53222222222212</v>
      </c>
      <c r="J31" s="44">
        <f t="shared" si="3"/>
        <v>5808.9194444444456</v>
      </c>
      <c r="K31" s="41">
        <f t="shared" si="3"/>
        <v>2097.5133333333333</v>
      </c>
      <c r="L31" s="41">
        <f t="shared" si="3"/>
        <v>0</v>
      </c>
      <c r="M31" s="41">
        <f t="shared" si="3"/>
        <v>3711.4061111111109</v>
      </c>
      <c r="N31" s="45" t="s">
        <v>38</v>
      </c>
      <c r="O31" s="46">
        <v>0</v>
      </c>
    </row>
    <row r="32" spans="1:15" x14ac:dyDescent="0.2">
      <c r="A32" s="39" t="s">
        <v>39</v>
      </c>
      <c r="B32" s="41"/>
      <c r="C32" s="41"/>
      <c r="D32" s="41"/>
      <c r="E32" s="41"/>
      <c r="F32" s="41"/>
      <c r="G32" s="42"/>
      <c r="H32" s="41">
        <f>H30/SUM(B30:E30)</f>
        <v>231.28981382978725</v>
      </c>
      <c r="I32" s="41">
        <f>I30/SUM(B30:E30)</f>
        <v>46.796755319148929</v>
      </c>
      <c r="J32" s="44">
        <f>J30/SUM(B30:E30)</f>
        <v>278.08656914893623</v>
      </c>
      <c r="K32" s="41">
        <f>K30/SUM(B30:E30)</f>
        <v>100.41287234042552</v>
      </c>
      <c r="L32" s="41">
        <f>L30/SUM(B30:E30)</f>
        <v>0</v>
      </c>
      <c r="M32" s="41">
        <f>M30/SUM(B30:E30)</f>
        <v>177.67369680851064</v>
      </c>
      <c r="N32" s="45" t="s">
        <v>40</v>
      </c>
      <c r="O32" s="46">
        <v>0</v>
      </c>
    </row>
    <row r="33" spans="1:15" x14ac:dyDescent="0.2">
      <c r="A33" s="39" t="s">
        <v>41</v>
      </c>
      <c r="B33" s="41"/>
      <c r="C33" s="41"/>
      <c r="D33" s="41"/>
      <c r="E33" s="41"/>
      <c r="F33" s="41"/>
      <c r="G33" s="42"/>
      <c r="H33" s="41">
        <f t="shared" ref="H33:M33" si="4">H32*12</f>
        <v>2775.477765957447</v>
      </c>
      <c r="I33" s="41">
        <f t="shared" si="4"/>
        <v>561.56106382978714</v>
      </c>
      <c r="J33" s="44">
        <f t="shared" si="4"/>
        <v>3337.038829787235</v>
      </c>
      <c r="K33" s="41">
        <f t="shared" si="4"/>
        <v>1204.9544680851063</v>
      </c>
      <c r="L33" s="41">
        <f t="shared" si="4"/>
        <v>0</v>
      </c>
      <c r="M33" s="41">
        <f t="shared" si="4"/>
        <v>2132.0843617021278</v>
      </c>
      <c r="N33" s="45" t="s">
        <v>42</v>
      </c>
      <c r="O33" s="46">
        <f>O30+O31-O32</f>
        <v>2394.9799999999959</v>
      </c>
    </row>
    <row r="34" spans="1:15" s="52" customFormat="1" ht="10.8" thickBot="1" x14ac:dyDescent="0.25">
      <c r="A34" s="47" t="s">
        <v>43</v>
      </c>
      <c r="B34" s="48"/>
      <c r="C34" s="48"/>
      <c r="D34" s="48"/>
      <c r="E34" s="48"/>
      <c r="F34" s="48"/>
      <c r="G34" s="49"/>
      <c r="H34" s="50">
        <f>H30/J30</f>
        <v>0.83171875052302213</v>
      </c>
      <c r="I34" s="50">
        <f>I30/J30</f>
        <v>0.16828124947697765</v>
      </c>
      <c r="J34" s="51">
        <f>J30/J30</f>
        <v>1</v>
      </c>
      <c r="K34" s="50">
        <f>K30/J30</f>
        <v>0.36108494073529634</v>
      </c>
      <c r="L34" s="50">
        <f>L30/J30</f>
        <v>0</v>
      </c>
      <c r="M34" s="50">
        <f>M30/J30</f>
        <v>0.63891505926470338</v>
      </c>
      <c r="N34" s="50"/>
      <c r="O34" s="51"/>
    </row>
    <row r="35" spans="1:15" ht="10.8" thickTop="1" x14ac:dyDescent="0.2"/>
    <row r="36" spans="1:15" x14ac:dyDescent="0.2">
      <c r="A36" s="2" t="s">
        <v>44</v>
      </c>
    </row>
  </sheetData>
  <mergeCells count="2">
    <mergeCell ref="A1:O1"/>
    <mergeCell ref="A8:G8"/>
  </mergeCells>
  <pageMargins left="0.7" right="0.7" top="0.75" bottom="0.75" header="0.3" footer="0.3"/>
  <pageSetup scale="7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2"/>
  <sheetViews>
    <sheetView zoomScale="115" zoomScaleNormal="115" workbookViewId="0">
      <selection activeCell="B11" sqref="B11:I11"/>
    </sheetView>
  </sheetViews>
  <sheetFormatPr defaultRowHeight="14.4" x14ac:dyDescent="0.3"/>
  <cols>
    <col min="1" max="1" width="7.33203125" style="63" customWidth="1"/>
    <col min="2" max="8" width="9.109375" style="63"/>
    <col min="9" max="9" width="20.44140625" style="63" customWidth="1"/>
  </cols>
  <sheetData>
    <row r="1" spans="1:9" x14ac:dyDescent="0.3">
      <c r="A1" s="101" t="s">
        <v>83</v>
      </c>
      <c r="B1" s="101"/>
      <c r="C1" s="101"/>
      <c r="D1" s="101"/>
      <c r="E1" s="101"/>
      <c r="F1" s="101"/>
      <c r="G1" s="101"/>
      <c r="H1" s="101"/>
      <c r="I1" s="101"/>
    </row>
    <row r="2" spans="1:9" x14ac:dyDescent="0.3">
      <c r="A2" s="101"/>
      <c r="B2" s="101"/>
      <c r="C2" s="101"/>
      <c r="D2" s="101"/>
      <c r="E2" s="101"/>
      <c r="F2" s="101"/>
      <c r="G2" s="101"/>
      <c r="H2" s="101"/>
      <c r="I2" s="101"/>
    </row>
    <row r="3" spans="1:9" x14ac:dyDescent="0.3">
      <c r="A3" s="101"/>
      <c r="B3" s="101"/>
      <c r="C3" s="101"/>
      <c r="D3" s="101"/>
      <c r="E3" s="101"/>
      <c r="F3" s="101"/>
      <c r="G3" s="101"/>
      <c r="H3" s="101"/>
      <c r="I3" s="101"/>
    </row>
    <row r="4" spans="1:9" hidden="1" x14ac:dyDescent="0.3">
      <c r="A4" s="101"/>
      <c r="B4" s="101"/>
      <c r="C4" s="101"/>
      <c r="D4" s="101"/>
      <c r="E4" s="101"/>
      <c r="F4" s="101"/>
      <c r="G4" s="101"/>
      <c r="H4" s="101"/>
      <c r="I4" s="101"/>
    </row>
    <row r="5" spans="1:9" hidden="1" x14ac:dyDescent="0.3">
      <c r="A5" s="101"/>
      <c r="B5" s="101"/>
      <c r="C5" s="101"/>
      <c r="D5" s="101"/>
      <c r="E5" s="101"/>
      <c r="F5" s="101"/>
      <c r="G5" s="101"/>
      <c r="H5" s="101"/>
      <c r="I5" s="101"/>
    </row>
    <row r="6" spans="1:9" hidden="1" x14ac:dyDescent="0.3">
      <c r="A6" s="101"/>
      <c r="B6" s="101"/>
      <c r="C6" s="101"/>
      <c r="D6" s="101"/>
      <c r="E6" s="101"/>
      <c r="F6" s="101"/>
      <c r="G6" s="101"/>
      <c r="H6" s="101"/>
      <c r="I6" s="101"/>
    </row>
    <row r="7" spans="1:9" x14ac:dyDescent="0.3">
      <c r="A7" s="67">
        <v>1</v>
      </c>
      <c r="B7" s="102" t="s">
        <v>54</v>
      </c>
      <c r="C7" s="103"/>
      <c r="D7" s="103"/>
      <c r="E7" s="103"/>
      <c r="F7" s="103"/>
      <c r="G7" s="103"/>
      <c r="H7" s="103"/>
      <c r="I7" s="104"/>
    </row>
    <row r="8" spans="1:9" x14ac:dyDescent="0.3">
      <c r="A8" s="67">
        <v>2</v>
      </c>
      <c r="B8" s="100" t="s">
        <v>55</v>
      </c>
      <c r="C8" s="100"/>
      <c r="D8" s="100"/>
      <c r="E8" s="100"/>
      <c r="F8" s="100"/>
      <c r="G8" s="100"/>
      <c r="H8" s="100"/>
      <c r="I8" s="100"/>
    </row>
    <row r="9" spans="1:9" x14ac:dyDescent="0.3">
      <c r="A9" s="67">
        <v>3</v>
      </c>
      <c r="B9" s="100" t="s">
        <v>77</v>
      </c>
      <c r="C9" s="100"/>
      <c r="D9" s="100"/>
      <c r="E9" s="100"/>
      <c r="F9" s="100"/>
      <c r="G9" s="100"/>
      <c r="H9" s="100"/>
      <c r="I9" s="100"/>
    </row>
    <row r="10" spans="1:9" ht="39" customHeight="1" x14ac:dyDescent="0.3">
      <c r="A10" s="67">
        <v>4</v>
      </c>
      <c r="B10" s="100" t="s">
        <v>81</v>
      </c>
      <c r="C10" s="100"/>
      <c r="D10" s="100"/>
      <c r="E10" s="100"/>
      <c r="F10" s="100"/>
      <c r="G10" s="100"/>
      <c r="H10" s="100"/>
      <c r="I10" s="100"/>
    </row>
    <row r="11" spans="1:9" ht="40.5" customHeight="1" x14ac:dyDescent="0.3">
      <c r="A11" s="67">
        <v>5</v>
      </c>
      <c r="B11" s="100" t="s">
        <v>82</v>
      </c>
      <c r="C11" s="100"/>
      <c r="D11" s="100"/>
      <c r="E11" s="100"/>
      <c r="F11" s="100"/>
      <c r="G11" s="100"/>
      <c r="H11" s="100"/>
      <c r="I11" s="100"/>
    </row>
    <row r="12" spans="1:9" ht="51" customHeight="1" x14ac:dyDescent="0.3">
      <c r="A12" s="67">
        <v>6</v>
      </c>
      <c r="B12" s="105" t="s">
        <v>80</v>
      </c>
      <c r="C12" s="105"/>
      <c r="D12" s="105"/>
      <c r="E12" s="105"/>
      <c r="F12" s="105"/>
      <c r="G12" s="105"/>
      <c r="H12" s="105"/>
      <c r="I12" s="105"/>
    </row>
    <row r="13" spans="1:9" x14ac:dyDescent="0.3">
      <c r="A13" s="67">
        <v>7</v>
      </c>
      <c r="B13" s="100" t="s">
        <v>56</v>
      </c>
      <c r="C13" s="100"/>
      <c r="D13" s="100"/>
      <c r="E13" s="100"/>
      <c r="F13" s="100"/>
      <c r="G13" s="100"/>
      <c r="H13" s="100"/>
      <c r="I13" s="100"/>
    </row>
    <row r="14" spans="1:9" x14ac:dyDescent="0.3">
      <c r="A14" s="67">
        <v>8</v>
      </c>
      <c r="B14" s="100" t="s">
        <v>65</v>
      </c>
      <c r="C14" s="100"/>
      <c r="D14" s="100"/>
      <c r="E14" s="100"/>
      <c r="F14" s="100"/>
      <c r="G14" s="100"/>
      <c r="H14" s="100"/>
      <c r="I14" s="100"/>
    </row>
    <row r="15" spans="1:9" x14ac:dyDescent="0.3">
      <c r="A15" s="67">
        <v>9</v>
      </c>
      <c r="B15" s="100" t="s">
        <v>66</v>
      </c>
      <c r="C15" s="100"/>
      <c r="D15" s="100"/>
      <c r="E15" s="100"/>
      <c r="F15" s="100"/>
      <c r="G15" s="100"/>
      <c r="H15" s="100"/>
      <c r="I15" s="100"/>
    </row>
    <row r="16" spans="1:9" x14ac:dyDescent="0.3">
      <c r="A16" s="67">
        <v>10</v>
      </c>
      <c r="B16" s="100" t="s">
        <v>67</v>
      </c>
      <c r="C16" s="100"/>
      <c r="D16" s="100"/>
      <c r="E16" s="100"/>
      <c r="F16" s="100"/>
      <c r="G16" s="100"/>
      <c r="H16" s="100"/>
      <c r="I16" s="100"/>
    </row>
    <row r="17" spans="1:9" x14ac:dyDescent="0.3">
      <c r="A17" s="67">
        <v>11</v>
      </c>
      <c r="B17" s="100" t="s">
        <v>57</v>
      </c>
      <c r="C17" s="100"/>
      <c r="D17" s="100"/>
      <c r="E17" s="100"/>
      <c r="F17" s="100"/>
      <c r="G17" s="100"/>
      <c r="H17" s="100"/>
      <c r="I17" s="100"/>
    </row>
    <row r="18" spans="1:9" x14ac:dyDescent="0.3">
      <c r="A18" s="67">
        <v>12</v>
      </c>
      <c r="B18" s="100" t="s">
        <v>58</v>
      </c>
      <c r="C18" s="100"/>
      <c r="D18" s="100"/>
      <c r="E18" s="100"/>
      <c r="F18" s="100"/>
      <c r="G18" s="100"/>
      <c r="H18" s="100"/>
      <c r="I18" s="100"/>
    </row>
    <row r="19" spans="1:9" x14ac:dyDescent="0.3">
      <c r="A19" s="67">
        <v>13</v>
      </c>
      <c r="B19" s="100" t="s">
        <v>68</v>
      </c>
      <c r="C19" s="100"/>
      <c r="D19" s="100"/>
      <c r="E19" s="100"/>
      <c r="F19" s="100"/>
      <c r="G19" s="100"/>
      <c r="H19" s="100"/>
      <c r="I19" s="100"/>
    </row>
    <row r="20" spans="1:9" ht="30" customHeight="1" x14ac:dyDescent="0.3">
      <c r="A20" s="67">
        <v>14</v>
      </c>
      <c r="B20" s="100" t="s">
        <v>78</v>
      </c>
      <c r="C20" s="100"/>
      <c r="D20" s="100"/>
      <c r="E20" s="100"/>
      <c r="F20" s="100"/>
      <c r="G20" s="100"/>
      <c r="H20" s="100"/>
      <c r="I20" s="100"/>
    </row>
    <row r="21" spans="1:9" ht="30" customHeight="1" x14ac:dyDescent="0.3">
      <c r="A21" s="67">
        <v>15</v>
      </c>
      <c r="B21" s="100" t="s">
        <v>79</v>
      </c>
      <c r="C21" s="100"/>
      <c r="D21" s="100"/>
      <c r="E21" s="100"/>
      <c r="F21" s="100"/>
      <c r="G21" s="100"/>
      <c r="H21" s="100"/>
      <c r="I21" s="100"/>
    </row>
    <row r="22" spans="1:9" x14ac:dyDescent="0.3">
      <c r="A22" s="67">
        <v>16</v>
      </c>
      <c r="B22" s="100" t="s">
        <v>69</v>
      </c>
      <c r="C22" s="100"/>
      <c r="D22" s="100"/>
      <c r="E22" s="100"/>
      <c r="F22" s="100"/>
      <c r="G22" s="100"/>
      <c r="H22" s="100"/>
      <c r="I22" s="100"/>
    </row>
    <row r="23" spans="1:9" x14ac:dyDescent="0.3">
      <c r="A23" s="67">
        <v>17</v>
      </c>
      <c r="B23" s="100" t="s">
        <v>59</v>
      </c>
      <c r="C23" s="100"/>
      <c r="D23" s="100"/>
      <c r="E23" s="100"/>
      <c r="F23" s="100"/>
      <c r="G23" s="100"/>
      <c r="H23" s="100"/>
      <c r="I23" s="100"/>
    </row>
    <row r="24" spans="1:9" x14ac:dyDescent="0.3">
      <c r="A24" s="67">
        <v>18</v>
      </c>
      <c r="B24" s="100" t="s">
        <v>60</v>
      </c>
      <c r="C24" s="100"/>
      <c r="D24" s="100"/>
      <c r="E24" s="100"/>
      <c r="F24" s="100"/>
      <c r="G24" s="100"/>
      <c r="H24" s="100"/>
      <c r="I24" s="100"/>
    </row>
    <row r="25" spans="1:9" ht="53.25" customHeight="1" x14ac:dyDescent="0.3">
      <c r="A25" s="67">
        <v>19</v>
      </c>
      <c r="B25" s="100" t="s">
        <v>71</v>
      </c>
      <c r="C25" s="100"/>
      <c r="D25" s="100"/>
      <c r="E25" s="100"/>
      <c r="F25" s="100"/>
      <c r="G25" s="100"/>
      <c r="H25" s="100"/>
      <c r="I25" s="100"/>
    </row>
    <row r="26" spans="1:9" x14ac:dyDescent="0.3">
      <c r="A26" s="67">
        <v>20</v>
      </c>
      <c r="B26" s="100" t="s">
        <v>72</v>
      </c>
      <c r="C26" s="100"/>
      <c r="D26" s="100"/>
      <c r="E26" s="100"/>
      <c r="F26" s="100"/>
      <c r="G26" s="100"/>
      <c r="H26" s="100"/>
      <c r="I26" s="100"/>
    </row>
    <row r="27" spans="1:9" ht="30" customHeight="1" x14ac:dyDescent="0.3">
      <c r="A27" s="67">
        <v>21</v>
      </c>
      <c r="B27" s="100" t="s">
        <v>61</v>
      </c>
      <c r="C27" s="100"/>
      <c r="D27" s="100"/>
      <c r="E27" s="100"/>
      <c r="F27" s="100"/>
      <c r="G27" s="100"/>
      <c r="H27" s="100"/>
      <c r="I27" s="100"/>
    </row>
    <row r="28" spans="1:9" ht="44.25" customHeight="1" x14ac:dyDescent="0.3">
      <c r="A28" s="67">
        <v>22</v>
      </c>
      <c r="B28" s="100" t="s">
        <v>73</v>
      </c>
      <c r="C28" s="100"/>
      <c r="D28" s="100"/>
      <c r="E28" s="100"/>
      <c r="F28" s="100"/>
      <c r="G28" s="100"/>
      <c r="H28" s="100"/>
      <c r="I28" s="100"/>
    </row>
    <row r="29" spans="1:9" ht="30" customHeight="1" x14ac:dyDescent="0.3">
      <c r="A29" s="67">
        <v>23</v>
      </c>
      <c r="B29" s="100" t="s">
        <v>70</v>
      </c>
      <c r="C29" s="100"/>
      <c r="D29" s="100"/>
      <c r="E29" s="100"/>
      <c r="F29" s="100"/>
      <c r="G29" s="100"/>
      <c r="H29" s="100"/>
      <c r="I29" s="100"/>
    </row>
    <row r="30" spans="1:9" ht="21.75" customHeight="1" x14ac:dyDescent="0.3">
      <c r="A30" s="67">
        <v>24</v>
      </c>
      <c r="B30" s="100" t="s">
        <v>74</v>
      </c>
      <c r="C30" s="100"/>
      <c r="D30" s="100"/>
      <c r="E30" s="100"/>
      <c r="F30" s="100"/>
      <c r="G30" s="100"/>
      <c r="H30" s="100"/>
      <c r="I30" s="100"/>
    </row>
    <row r="31" spans="1:9" ht="29.25" customHeight="1" x14ac:dyDescent="0.3">
      <c r="A31" s="67">
        <v>25</v>
      </c>
      <c r="B31" s="100" t="s">
        <v>75</v>
      </c>
      <c r="C31" s="100"/>
      <c r="D31" s="100"/>
      <c r="E31" s="100"/>
      <c r="F31" s="100"/>
      <c r="G31" s="100"/>
      <c r="H31" s="100"/>
      <c r="I31" s="100"/>
    </row>
    <row r="32" spans="1:9" ht="49.5" customHeight="1" x14ac:dyDescent="0.3">
      <c r="A32" s="68">
        <v>26</v>
      </c>
      <c r="B32" s="97" t="s">
        <v>76</v>
      </c>
      <c r="C32" s="98"/>
      <c r="D32" s="98"/>
      <c r="E32" s="98"/>
      <c r="F32" s="98"/>
      <c r="G32" s="98"/>
      <c r="H32" s="98"/>
      <c r="I32" s="99"/>
    </row>
  </sheetData>
  <mergeCells count="27">
    <mergeCell ref="B20:I20"/>
    <mergeCell ref="B21:I21"/>
    <mergeCell ref="B22:I22"/>
    <mergeCell ref="B30:I30"/>
    <mergeCell ref="B31:I31"/>
    <mergeCell ref="B24:I24"/>
    <mergeCell ref="B25:I25"/>
    <mergeCell ref="B26:I26"/>
    <mergeCell ref="B27:I27"/>
    <mergeCell ref="B28:I28"/>
    <mergeCell ref="B29:I29"/>
    <mergeCell ref="B32:I32"/>
    <mergeCell ref="B11:I11"/>
    <mergeCell ref="A1:I6"/>
    <mergeCell ref="B7:I7"/>
    <mergeCell ref="B8:I8"/>
    <mergeCell ref="B9:I9"/>
    <mergeCell ref="B10:I10"/>
    <mergeCell ref="B23:I23"/>
    <mergeCell ref="B12:I12"/>
    <mergeCell ref="B13:I13"/>
    <mergeCell ref="B14:I14"/>
    <mergeCell ref="B15:I15"/>
    <mergeCell ref="B16:I16"/>
    <mergeCell ref="B17:I17"/>
    <mergeCell ref="B18:I18"/>
    <mergeCell ref="B19:I19"/>
  </mergeCells>
  <pageMargins left="0.5" right="0.5" top="0.75" bottom="0.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COVER</vt:lpstr>
      <vt:lpstr>INPUT</vt:lpstr>
      <vt:lpstr>Aggregate Report</vt:lpstr>
      <vt:lpstr>Definitions</vt:lpstr>
      <vt:lpstr>'Aggregate Report'!Print_Area</vt:lpstr>
      <vt:lpstr>INPUT!Print_Area</vt:lpstr>
    </vt:vector>
  </TitlesOfParts>
  <Company>GBS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ebayne</dc:creator>
  <cp:lastModifiedBy>Anuja Phansalkar</cp:lastModifiedBy>
  <cp:lastPrinted>2017-05-24T13:33:53Z</cp:lastPrinted>
  <dcterms:created xsi:type="dcterms:W3CDTF">2017-04-04T13:46:20Z</dcterms:created>
  <dcterms:modified xsi:type="dcterms:W3CDTF">2021-04-26T21:47:45Z</dcterms:modified>
</cp:coreProperties>
</file>